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3275" windowHeight="9645" activeTab="2"/>
  </bookViews>
  <sheets>
    <sheet name="титул" sheetId="1" r:id="rId1"/>
    <sheet name="бюджет времени" sheetId="2" r:id="rId2"/>
    <sheet name="уч план новый" sheetId="3" r:id="rId3"/>
    <sheet name="кален уч график" sheetId="4" r:id="rId4"/>
    <sheet name="кабинеты" sheetId="5" r:id="rId5"/>
  </sheets>
  <definedNames/>
  <calcPr fullCalcOnLoad="1"/>
</workbook>
</file>

<file path=xl/sharedStrings.xml><?xml version="1.0" encoding="utf-8"?>
<sst xmlns="http://schemas.openxmlformats.org/spreadsheetml/2006/main" count="443" uniqueCount="333">
  <si>
    <t>УТВЕРЖДАЮ</t>
  </si>
  <si>
    <t>УЧЕБНЫЙ ПЛАН</t>
  </si>
  <si>
    <t>Индекс</t>
  </si>
  <si>
    <t>Наименование циклов, дисциплин, професиональных модулей, МДК, практик</t>
  </si>
  <si>
    <t>Распределение учебной нагрузки по семестрам</t>
  </si>
  <si>
    <t>I курс</t>
  </si>
  <si>
    <t>II курс</t>
  </si>
  <si>
    <t>III курс</t>
  </si>
  <si>
    <t>1 семестр</t>
  </si>
  <si>
    <t>2 семестр</t>
  </si>
  <si>
    <t>3 семестр</t>
  </si>
  <si>
    <t>4 семестр</t>
  </si>
  <si>
    <t>5 семестр</t>
  </si>
  <si>
    <t>З</t>
  </si>
  <si>
    <t>ДЗ</t>
  </si>
  <si>
    <t>Э</t>
  </si>
  <si>
    <t>О.00</t>
  </si>
  <si>
    <t>Общеобразовательный цикл</t>
  </si>
  <si>
    <t>Иностранный язык</t>
  </si>
  <si>
    <t>История</t>
  </si>
  <si>
    <t>Основы безопасности жизнедеятельности</t>
  </si>
  <si>
    <t>Физическая культура</t>
  </si>
  <si>
    <t>Физика</t>
  </si>
  <si>
    <t>П.00</t>
  </si>
  <si>
    <t>Профессиональный цикл</t>
  </si>
  <si>
    <t>ОП.00</t>
  </si>
  <si>
    <t>Безопасность жизнедеятельности</t>
  </si>
  <si>
    <t>ПМ.00</t>
  </si>
  <si>
    <t>Профессиональные модули</t>
  </si>
  <si>
    <t>ПМ.01</t>
  </si>
  <si>
    <t>УП.01</t>
  </si>
  <si>
    <t>Учебная практика</t>
  </si>
  <si>
    <t>ПП.01</t>
  </si>
  <si>
    <t>Производственная практика</t>
  </si>
  <si>
    <t>ПМ.02</t>
  </si>
  <si>
    <t>Всего</t>
  </si>
  <si>
    <t>ПП.02</t>
  </si>
  <si>
    <t>1. Сводные данные по бюджету времени (в неделях)</t>
  </si>
  <si>
    <t>Обучение по дисциплинам и междисциплинарным курсам</t>
  </si>
  <si>
    <t>Промежуточная аттестация</t>
  </si>
  <si>
    <t>Государственная (итоговая) аттестация</t>
  </si>
  <si>
    <t>Каникулы</t>
  </si>
  <si>
    <t xml:space="preserve">Курсы </t>
  </si>
  <si>
    <t>Призводственная практика</t>
  </si>
  <si>
    <t>Всего (покурсам)</t>
  </si>
  <si>
    <t>Профиль получаемого профессионального</t>
  </si>
  <si>
    <r>
      <t xml:space="preserve">                   Форма обучения - </t>
    </r>
    <r>
      <rPr>
        <sz val="12"/>
        <rFont val="Arial Cyr"/>
        <family val="0"/>
      </rPr>
      <t>очная</t>
    </r>
  </si>
  <si>
    <r>
      <t xml:space="preserve">образования - </t>
    </r>
    <r>
      <rPr>
        <sz val="12"/>
        <rFont val="Arial Cyr"/>
        <family val="0"/>
      </rPr>
      <t>технический</t>
    </r>
  </si>
  <si>
    <t>План учебного процесса</t>
  </si>
  <si>
    <t>Общепрофессиональный цикл</t>
  </si>
  <si>
    <t>№</t>
  </si>
  <si>
    <t>Наименование</t>
  </si>
  <si>
    <t>Русский язык и литература</t>
  </si>
  <si>
    <t>Кабинеты:</t>
  </si>
  <si>
    <t>Мастерские:</t>
  </si>
  <si>
    <t>Спортивный зал</t>
  </si>
  <si>
    <t>Залы:</t>
  </si>
  <si>
    <t>Актовый зал</t>
  </si>
  <si>
    <t>ОПД.01</t>
  </si>
  <si>
    <t>ОПД.02</t>
  </si>
  <si>
    <t>ОПД.03</t>
  </si>
  <si>
    <t>ОПД.05</t>
  </si>
  <si>
    <t>Календарный учебный график</t>
  </si>
  <si>
    <t xml:space="preserve">1 курс </t>
  </si>
  <si>
    <t>месяц</t>
  </si>
  <si>
    <t>Сентябрь</t>
  </si>
  <si>
    <t xml:space="preserve">Октябрь </t>
  </si>
  <si>
    <t>Ноябрь</t>
  </si>
  <si>
    <t>Декабрь</t>
  </si>
  <si>
    <t>Всего за 1семестр</t>
  </si>
  <si>
    <t>№ недели учебного года</t>
  </si>
  <si>
    <t>ТО</t>
  </si>
  <si>
    <t>УП</t>
  </si>
  <si>
    <t>ПП</t>
  </si>
  <si>
    <t>Январь</t>
  </si>
  <si>
    <t>Февраль</t>
  </si>
  <si>
    <t>Март</t>
  </si>
  <si>
    <t>Апрель</t>
  </si>
  <si>
    <t>Май</t>
  </si>
  <si>
    <t>Июнь</t>
  </si>
  <si>
    <t>Всего за 2семестр</t>
  </si>
  <si>
    <t>Всего         за 1 курс</t>
  </si>
  <si>
    <t>К</t>
  </si>
  <si>
    <t>ПА</t>
  </si>
  <si>
    <t xml:space="preserve"> 2 курс </t>
  </si>
  <si>
    <t>Всего за      3 семестр</t>
  </si>
  <si>
    <t>Всего за 4 семестр</t>
  </si>
  <si>
    <t>Всего за 2 курс</t>
  </si>
  <si>
    <t xml:space="preserve"> 3 курс </t>
  </si>
  <si>
    <t>Всего за 3 курс</t>
  </si>
  <si>
    <t>ГИА</t>
  </si>
  <si>
    <t>теоретическое обучение</t>
  </si>
  <si>
    <t>каникулы</t>
  </si>
  <si>
    <t>учебная практика</t>
  </si>
  <si>
    <t>производственная практика</t>
  </si>
  <si>
    <t>промежуточная аттестация</t>
  </si>
  <si>
    <t>государственная итоговая аттестация</t>
  </si>
  <si>
    <t>Принято на заседании</t>
  </si>
  <si>
    <t>педагогического совета</t>
  </si>
  <si>
    <t>Протокол № ____ от__________</t>
  </si>
  <si>
    <t xml:space="preserve">Приказ от </t>
  </si>
  <si>
    <t>Уровень предшествующего образованя:</t>
  </si>
  <si>
    <t xml:space="preserve">  основное общее образование </t>
  </si>
  <si>
    <t>6 семестр</t>
  </si>
  <si>
    <t>Всего за      5 семестр</t>
  </si>
  <si>
    <t>Всего за 6 семестр</t>
  </si>
  <si>
    <t>Государственная итоговая аттестация</t>
  </si>
  <si>
    <t>Форма промежут. Аттестации, семестр</t>
  </si>
  <si>
    <t>объем образовательной нагрузки</t>
  </si>
  <si>
    <t>Учебная нагрузка обучающихся (час.)</t>
  </si>
  <si>
    <t>Самостоятельная учебная работа</t>
  </si>
  <si>
    <t>Нагрузка во взаимодействии с преподавателем</t>
  </si>
  <si>
    <t>Всего занятий</t>
  </si>
  <si>
    <t>по учебным дисциплинам, МДК</t>
  </si>
  <si>
    <t>Теоретического обучения</t>
  </si>
  <si>
    <t>лаб и практ занятий по МДК, дисциплинам</t>
  </si>
  <si>
    <t>Консультации</t>
  </si>
  <si>
    <t>1 семечтр</t>
  </si>
  <si>
    <t>Промежуточная аттестация в форме зачета , диф. зачета</t>
  </si>
  <si>
    <t>по практикам производственной и учебной</t>
  </si>
  <si>
    <t>Промежуточная аттестация в форме экзамена, ГИА</t>
  </si>
  <si>
    <t>МДК02.01</t>
  </si>
  <si>
    <t>МДК01.01</t>
  </si>
  <si>
    <t>часов недельной нагрузки</t>
  </si>
  <si>
    <t>часов дисциплин и МДК</t>
  </si>
  <si>
    <t>часов учебной практики</t>
  </si>
  <si>
    <t>часов производственной практики</t>
  </si>
  <si>
    <t>количество экзаменов</t>
  </si>
  <si>
    <t>количество зачетов</t>
  </si>
  <si>
    <t>Всего в семестре</t>
  </si>
  <si>
    <t xml:space="preserve">Информатика </t>
  </si>
  <si>
    <t>Э(К).01</t>
  </si>
  <si>
    <t>Э(К).02</t>
  </si>
  <si>
    <t>Экзамен (квалификационный)</t>
  </si>
  <si>
    <t>УС</t>
  </si>
  <si>
    <t>Астрономия</t>
  </si>
  <si>
    <t>Предметные области</t>
  </si>
  <si>
    <t>Русский язык</t>
  </si>
  <si>
    <t xml:space="preserve">  Литература</t>
  </si>
  <si>
    <t>Общественные науки</t>
  </si>
  <si>
    <t>Естественные науки</t>
  </si>
  <si>
    <t>Математика и информатика</t>
  </si>
  <si>
    <t>Инженерная  графика</t>
  </si>
  <si>
    <t>Охрана  труда</t>
  </si>
  <si>
    <t>Лаборатории:</t>
  </si>
  <si>
    <t>ОПД.04</t>
  </si>
  <si>
    <t>Спортивный комплекс:</t>
  </si>
  <si>
    <t>количество диф. зачетов</t>
  </si>
  <si>
    <t>Директор ГБПОУ  ШАСК ____________________</t>
  </si>
  <si>
    <t>Т.А. Букреева</t>
  </si>
  <si>
    <t>Иностранный язык в профессиональной деятельности</t>
  </si>
  <si>
    <t xml:space="preserve">Психология общения </t>
  </si>
  <si>
    <t>МДК01.02</t>
  </si>
  <si>
    <t>Квалификация: каменщик, электросварщик ручной сварки</t>
  </si>
  <si>
    <t>Техническая механика</t>
  </si>
  <si>
    <t>Информационные технологии в профессиональной деятельности</t>
  </si>
  <si>
    <t>ОПД 07</t>
  </si>
  <si>
    <t>курсовое проектирование</t>
  </si>
  <si>
    <t>МДК02.02</t>
  </si>
  <si>
    <t>ПМ.03</t>
  </si>
  <si>
    <t>Выполнение  работ по одной или нескольким профессиям рабочих, должностям служащих</t>
  </si>
  <si>
    <t>Преддипломная практика</t>
  </si>
  <si>
    <t>Общие гуманитарные и социально-экономические дисциплины</t>
  </si>
  <si>
    <t>Основы философии</t>
  </si>
  <si>
    <t>Математический и общий естественный цикл</t>
  </si>
  <si>
    <t>Математика</t>
  </si>
  <si>
    <t>Правовое обеспечение  профессиональной деятельности</t>
  </si>
  <si>
    <t>IVкурс</t>
  </si>
  <si>
    <t>7 семестр</t>
  </si>
  <si>
    <t>8 семестр</t>
  </si>
  <si>
    <t>7к</t>
  </si>
  <si>
    <t>программы подготовки  специалистов среднего звена</t>
  </si>
  <si>
    <t>по специальности</t>
  </si>
  <si>
    <t>Квалификация: техник</t>
  </si>
  <si>
    <r>
      <t xml:space="preserve">                   Нормативный срок обучения -</t>
    </r>
    <r>
      <rPr>
        <sz val="12"/>
        <rFont val="Arial Cyr"/>
        <family val="0"/>
      </rPr>
      <t xml:space="preserve"> 3 года и 10 мес.</t>
    </r>
  </si>
  <si>
    <t>Социально -экономических дисциплин</t>
  </si>
  <si>
    <t>Открытый стадион  широкого профиля с элементами полосы препятствий</t>
  </si>
  <si>
    <t xml:space="preserve">Стрелковый тир </t>
  </si>
  <si>
    <t>Библиотека, читальный зал с выходом в интернет</t>
  </si>
  <si>
    <t xml:space="preserve"> 4 курс </t>
  </si>
  <si>
    <t>Всего за      7 семестр</t>
  </si>
  <si>
    <t>Всего за 8 семестр</t>
  </si>
  <si>
    <t>ПР.П</t>
  </si>
  <si>
    <t>4 курс</t>
  </si>
  <si>
    <t>1курс</t>
  </si>
  <si>
    <t>2 курс</t>
  </si>
  <si>
    <t>3 курс</t>
  </si>
  <si>
    <t>(программа подготовки специалистов среднего звена</t>
  </si>
  <si>
    <t>МДК03.01</t>
  </si>
  <si>
    <t>ПП.03</t>
  </si>
  <si>
    <t>Э(К).03</t>
  </si>
  <si>
    <t>ЕН.00</t>
  </si>
  <si>
    <t>ЕН.01</t>
  </si>
  <si>
    <t>ЕН.02</t>
  </si>
  <si>
    <t>ОГСЭ.00</t>
  </si>
  <si>
    <t>ОГСЭ.01</t>
  </si>
  <si>
    <t>ОГСЭ.02</t>
  </si>
  <si>
    <t>ОГСЭ.03</t>
  </si>
  <si>
    <t>ОГСЭ.04</t>
  </si>
  <si>
    <t>ОГСЭ.05</t>
  </si>
  <si>
    <t>Электротехника и электроника</t>
  </si>
  <si>
    <t>Материаловедение</t>
  </si>
  <si>
    <t>Метрология, стандартизация, сертификация</t>
  </si>
  <si>
    <t>ОПД.06</t>
  </si>
  <si>
    <t>ОПД 08</t>
  </si>
  <si>
    <t>ОПД 09</t>
  </si>
  <si>
    <t>Техническое обслуживание и ремонт автомобильных транспортных средств</t>
  </si>
  <si>
    <t>МДК01.03</t>
  </si>
  <si>
    <t>МДК01.04</t>
  </si>
  <si>
    <t>МДК01.05</t>
  </si>
  <si>
    <t>Устройство автомобилей</t>
  </si>
  <si>
    <t>Автомобильные эксплуатационные  материалы</t>
  </si>
  <si>
    <t>Технологические процессы  технического обслуживания иремонта автомобилей</t>
  </si>
  <si>
    <t>Техническое обслуживание и ремонт автомобильных двигателей</t>
  </si>
  <si>
    <t>Техническое обслуживание и ремонт электрооборудования и электронных  систем автомобилей</t>
  </si>
  <si>
    <t>Техническое  обслуживание и ремонт шасси автомобилей</t>
  </si>
  <si>
    <t>Ремонт кузовов автомобилей</t>
  </si>
  <si>
    <t>МДК01.06</t>
  </si>
  <si>
    <t>МДК01.07</t>
  </si>
  <si>
    <t>Организация процессов по техническому обслуживанию и ремонту автотранспортных средств</t>
  </si>
  <si>
    <t>МДК02.03</t>
  </si>
  <si>
    <t>Техническая документация</t>
  </si>
  <si>
    <t>Управление процессом технического обслуживания и ремонта автомобилей</t>
  </si>
  <si>
    <t>Управление коллективом исполнителей</t>
  </si>
  <si>
    <t>Организация процессов модернизации и модификации автотранспортных средств</t>
  </si>
  <si>
    <t>МДК03.02</t>
  </si>
  <si>
    <t>МДК03.03</t>
  </si>
  <si>
    <t>МДК03.04</t>
  </si>
  <si>
    <t>Особенности конструкции автотранспортных средств</t>
  </si>
  <si>
    <t>Организация работ по модернизации автотранспортных средств</t>
  </si>
  <si>
    <t>Тюнинг автомобилей</t>
  </si>
  <si>
    <t>Производственное оборудование</t>
  </si>
  <si>
    <t>ПМ.04</t>
  </si>
  <si>
    <t>МДК 04.01</t>
  </si>
  <si>
    <t xml:space="preserve"> Выполнение работ по профессии  " Слесарь по ремонту автомобилей"</t>
  </si>
  <si>
    <t>МДК 04.02</t>
  </si>
  <si>
    <t xml:space="preserve"> Выполнение работ по профессии  " Водитель автомобиля"</t>
  </si>
  <si>
    <t>23.02.07«Техническое обслуживание и ремонт двигателей, систем и агрегатов автомобилей»)</t>
  </si>
  <si>
    <t>Учебная практика ( Выполнение технического обслуживания и ремонта автомобилей)</t>
  </si>
  <si>
    <t>УП.02</t>
  </si>
  <si>
    <t>Учебная практика ( Выполнение сварочных работ)</t>
  </si>
  <si>
    <t>Учебная практика (Выполнение слесарных работ)</t>
  </si>
  <si>
    <t>8к</t>
  </si>
  <si>
    <t>46к</t>
  </si>
  <si>
    <t>5к</t>
  </si>
  <si>
    <t>23.02.07 Техническое обслуживание и ремонт двигателей, систем и агрегатов автомобилей</t>
  </si>
  <si>
    <t>по специальности  23.02.07 Техническое обслуживание и ремонт автомобильного транспорта</t>
  </si>
  <si>
    <t>Перечень кабинетов, лабораторий, мастерских и др. для подготовки по профессии 23.02.07 «Техническое обслуживание и ремонт двигателей систем и агрегатов автомобилей»</t>
  </si>
  <si>
    <t>Информатика</t>
  </si>
  <si>
    <t>Инженерной графики;</t>
  </si>
  <si>
    <t>Правил безопасности дорожного движения;</t>
  </si>
  <si>
    <t>Устройства автомобилей;</t>
  </si>
  <si>
    <t>Безопасности жизнедеятельности и охраны труда;</t>
  </si>
  <si>
    <t>Технического обслуживания и ремонта автомобилей;</t>
  </si>
  <si>
    <t>Технической механики;</t>
  </si>
  <si>
    <t>Методический.</t>
  </si>
  <si>
    <t>Электротехники и электроники;</t>
  </si>
  <si>
    <t>Материаловедения;</t>
  </si>
  <si>
    <t>Метрологии, стандартизации и сертификации;</t>
  </si>
  <si>
    <t>Двигателей внутреннего сгорания;</t>
  </si>
  <si>
    <t>Электрооборудования автомобилей;</t>
  </si>
  <si>
    <t>Автомобильных эксплуатационных материалов;</t>
  </si>
  <si>
    <t>Технического обслуживания автомобилей;</t>
  </si>
  <si>
    <t>Ремонта автомобилей;</t>
  </si>
  <si>
    <t>Технических средств обучения.</t>
  </si>
  <si>
    <t>Слесарные;</t>
  </si>
  <si>
    <t>Токарно-механические;</t>
  </si>
  <si>
    <t>Кузнечно-сварочные;</t>
  </si>
  <si>
    <t>Демонтажно-монтажные.</t>
  </si>
  <si>
    <t>Родной русский  язык</t>
  </si>
  <si>
    <t>ОУДП.00</t>
  </si>
  <si>
    <t>Обществознание</t>
  </si>
  <si>
    <t>Учебные дисциплины дополнительные и по выбору</t>
  </si>
  <si>
    <t>Индивидуальный проект</t>
  </si>
  <si>
    <t>ОУДД.00</t>
  </si>
  <si>
    <t>Биохимия</t>
  </si>
  <si>
    <t>Основы проектной деятельности</t>
  </si>
  <si>
    <t>Основы черчения</t>
  </si>
  <si>
    <t>Человек на рынке труда</t>
  </si>
  <si>
    <t>Экономика отрасли</t>
  </si>
  <si>
    <t>Первая медицинская помощь</t>
  </si>
  <si>
    <t>Финансовая грамотность</t>
  </si>
  <si>
    <t>Профилактика ПАВ</t>
  </si>
  <si>
    <t>Основы экологии и природопользования</t>
  </si>
  <si>
    <t>Профессиональная этика</t>
  </si>
  <si>
    <t>Основы законодательства с сфере дорожного движения</t>
  </si>
  <si>
    <t>Ведение в специальность</t>
  </si>
  <si>
    <t>Технология сварочных работ</t>
  </si>
  <si>
    <t>ОПД 12</t>
  </si>
  <si>
    <t>ОПД 14</t>
  </si>
  <si>
    <t>ОПД 15</t>
  </si>
  <si>
    <t>ОПД 16</t>
  </si>
  <si>
    <t>ОПД 17</t>
  </si>
  <si>
    <t>ОПД 18</t>
  </si>
  <si>
    <t>ОПД 19</t>
  </si>
  <si>
    <t>ОПД 20</t>
  </si>
  <si>
    <t>ОПД 21</t>
  </si>
  <si>
    <t>ОПД 22</t>
  </si>
  <si>
    <t>ОПД 23</t>
  </si>
  <si>
    <t xml:space="preserve">Государственная итоговая аттестация 216 часов </t>
  </si>
  <si>
    <t xml:space="preserve">1.1. Дипломный проект (работа) </t>
  </si>
  <si>
    <t>Выполнение дипломного проекта (работы) 4 нед.</t>
  </si>
  <si>
    <t>Защита дипломного проекта (работы) 1 нед.</t>
  </si>
  <si>
    <t>1.2. Демонстрационный экзамен 1 нед.</t>
  </si>
  <si>
    <t>предметная область</t>
  </si>
  <si>
    <t>русский язык и литература</t>
  </si>
  <si>
    <t>иностранные языки</t>
  </si>
  <si>
    <t>общественные науки</t>
  </si>
  <si>
    <t>математика и информатика</t>
  </si>
  <si>
    <t>естественные науки</t>
  </si>
  <si>
    <t>физическая культура,экология и ОБЖ</t>
  </si>
  <si>
    <t>Общеобразовательные учебные дисциплины ( обязательная часть)</t>
  </si>
  <si>
    <t>Общеобразовательные учебные дисциплины общие  по выбору (формирующая часть)</t>
  </si>
  <si>
    <t>родной язык и литература</t>
  </si>
  <si>
    <t>ОУД.00</t>
  </si>
  <si>
    <t>ОУД.Б01</t>
  </si>
  <si>
    <t>ОУДБ.02</t>
  </si>
  <si>
    <t>ОУДБ.03</t>
  </si>
  <si>
    <t>ОУДУ.04</t>
  </si>
  <si>
    <t>ОУДБ.05</t>
  </si>
  <si>
    <t>ОУДБ.06</t>
  </si>
  <si>
    <t>ОУДБ.08</t>
  </si>
  <si>
    <t>ОУДБ.07</t>
  </si>
  <si>
    <t>ОУДБ.09</t>
  </si>
  <si>
    <t>ОУДУ.10</t>
  </si>
  <si>
    <t>ОУДУ.11</t>
  </si>
  <si>
    <t>ОУДБ.12</t>
  </si>
  <si>
    <t>УДДБ.01</t>
  </si>
  <si>
    <t>УДДБ.02</t>
  </si>
  <si>
    <t>Учебная практика (Водитель автомобиля)*</t>
  </si>
  <si>
    <t xml:space="preserve">                     * по индивидуальному графику</t>
  </si>
  <si>
    <t>УП.04</t>
  </si>
  <si>
    <t>Э(К).04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</si>
</sst>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.0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4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Arial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sz val="12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9"/>
      <name val="Arial Cyr"/>
      <family val="0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46" fillId="7" borderId="1" applyNumberFormat="0" applyAlignment="0" applyProtection="0"/>
    <xf numFmtId="0" fontId="47" fillId="20" borderId="2" applyNumberFormat="0" applyAlignment="0" applyProtection="0"/>
    <xf numFmtId="0" fontId="48" fillId="20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0" fillId="21" borderId="7" applyNumberFormat="0" applyAlignment="0" applyProtection="0"/>
    <xf numFmtId="0" fontId="39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4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285">
    <xf numFmtId="0" fontId="0" fillId="0" borderId="0" xfId="0" applyAlignment="1">
      <alignment/>
    </xf>
    <xf numFmtId="0" fontId="3" fillId="0" borderId="0" xfId="0" applyFont="1" applyAlignment="1">
      <alignment horizontal="left" indent="15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18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 vertical="top" wrapText="1"/>
    </xf>
    <xf numFmtId="0" fontId="15" fillId="0" borderId="12" xfId="0" applyFont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 horizontal="justify"/>
    </xf>
    <xf numFmtId="0" fontId="25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justify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 textRotation="90" wrapText="1"/>
    </xf>
    <xf numFmtId="0" fontId="25" fillId="0" borderId="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textRotation="90"/>
    </xf>
    <xf numFmtId="0" fontId="24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textRotation="90"/>
    </xf>
    <xf numFmtId="0" fontId="24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 vertical="center"/>
    </xf>
    <xf numFmtId="0" fontId="24" fillId="0" borderId="10" xfId="0" applyFont="1" applyFill="1" applyBorder="1" applyAlignment="1">
      <alignment horizontal="center" vertical="center" textRotation="90"/>
    </xf>
    <xf numFmtId="0" fontId="22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10" xfId="0" applyFont="1" applyFill="1" applyBorder="1" applyAlignment="1">
      <alignment vertical="center" textRotation="90"/>
    </xf>
    <xf numFmtId="0" fontId="13" fillId="4" borderId="13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3" fillId="4" borderId="10" xfId="0" applyFont="1" applyFill="1" applyBorder="1" applyAlignment="1">
      <alignment/>
    </xf>
    <xf numFmtId="0" fontId="13" fillId="4" borderId="15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wrapText="1"/>
    </xf>
    <xf numFmtId="0" fontId="13" fillId="4" borderId="12" xfId="0" applyFont="1" applyFill="1" applyBorder="1" applyAlignment="1">
      <alignment/>
    </xf>
    <xf numFmtId="0" fontId="13" fillId="4" borderId="11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wrapText="1"/>
    </xf>
    <xf numFmtId="0" fontId="21" fillId="4" borderId="11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wrapText="1"/>
    </xf>
    <xf numFmtId="0" fontId="30" fillId="0" borderId="10" xfId="0" applyFont="1" applyFill="1" applyBorder="1" applyAlignment="1">
      <alignment horizont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wrapText="1"/>
    </xf>
    <xf numFmtId="0" fontId="32" fillId="0" borderId="11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33" fillId="22" borderId="10" xfId="0" applyFont="1" applyFill="1" applyBorder="1" applyAlignment="1">
      <alignment wrapText="1"/>
    </xf>
    <xf numFmtId="0" fontId="33" fillId="22" borderId="13" xfId="0" applyFont="1" applyFill="1" applyBorder="1" applyAlignment="1">
      <alignment horizontal="center" vertical="center"/>
    </xf>
    <xf numFmtId="0" fontId="33" fillId="22" borderId="10" xfId="0" applyFont="1" applyFill="1" applyBorder="1" applyAlignment="1">
      <alignment horizontal="center" vertical="center"/>
    </xf>
    <xf numFmtId="0" fontId="13" fillId="22" borderId="11" xfId="0" applyFont="1" applyFill="1" applyBorder="1" applyAlignment="1">
      <alignment wrapText="1"/>
    </xf>
    <xf numFmtId="0" fontId="21" fillId="4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/>
    </xf>
    <xf numFmtId="165" fontId="30" fillId="0" borderId="18" xfId="0" applyNumberFormat="1" applyFont="1" applyBorder="1" applyAlignment="1">
      <alignment horizontal="center" vertical="center"/>
    </xf>
    <xf numFmtId="0" fontId="34" fillId="7" borderId="10" xfId="0" applyFont="1" applyFill="1" applyBorder="1" applyAlignment="1">
      <alignment wrapText="1"/>
    </xf>
    <xf numFmtId="0" fontId="34" fillId="7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right" vertical="center"/>
    </xf>
    <xf numFmtId="0" fontId="34" fillId="15" borderId="10" xfId="0" applyFont="1" applyFill="1" applyBorder="1" applyAlignment="1">
      <alignment wrapText="1"/>
    </xf>
    <xf numFmtId="0" fontId="32" fillId="15" borderId="10" xfId="0" applyFont="1" applyFill="1" applyBorder="1" applyAlignment="1">
      <alignment horizontal="center" vertical="center" wrapText="1"/>
    </xf>
    <xf numFmtId="0" fontId="32" fillId="15" borderId="11" xfId="0" applyFont="1" applyFill="1" applyBorder="1" applyAlignment="1">
      <alignment horizontal="center" vertical="center" wrapText="1"/>
    </xf>
    <xf numFmtId="0" fontId="33" fillId="15" borderId="10" xfId="0" applyFont="1" applyFill="1" applyBorder="1" applyAlignment="1">
      <alignment horizontal="center" vertical="center"/>
    </xf>
    <xf numFmtId="0" fontId="33" fillId="15" borderId="10" xfId="0" applyFont="1" applyFill="1" applyBorder="1" applyAlignment="1">
      <alignment horizontal="center" vertical="center" wrapText="1"/>
    </xf>
    <xf numFmtId="0" fontId="34" fillId="15" borderId="10" xfId="0" applyFont="1" applyFill="1" applyBorder="1" applyAlignment="1">
      <alignment horizontal="center" vertical="center" wrapText="1"/>
    </xf>
    <xf numFmtId="0" fontId="34" fillId="15" borderId="11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/>
    </xf>
    <xf numFmtId="0" fontId="13" fillId="22" borderId="11" xfId="0" applyFont="1" applyFill="1" applyBorder="1" applyAlignment="1">
      <alignment/>
    </xf>
    <xf numFmtId="0" fontId="30" fillId="0" borderId="11" xfId="0" applyFont="1" applyBorder="1" applyAlignment="1">
      <alignment/>
    </xf>
    <xf numFmtId="0" fontId="33" fillId="22" borderId="11" xfId="0" applyFont="1" applyFill="1" applyBorder="1" applyAlignment="1">
      <alignment/>
    </xf>
    <xf numFmtId="0" fontId="30" fillId="0" borderId="11" xfId="0" applyFont="1" applyBorder="1" applyAlignment="1">
      <alignment wrapText="1"/>
    </xf>
    <xf numFmtId="0" fontId="34" fillId="7" borderId="11" xfId="0" applyFont="1" applyFill="1" applyBorder="1" applyAlignment="1">
      <alignment horizontal="left" vertical="top" wrapText="1"/>
    </xf>
    <xf numFmtId="0" fontId="29" fillId="0" borderId="11" xfId="0" applyFont="1" applyFill="1" applyBorder="1" applyAlignment="1">
      <alignment horizontal="left" vertical="top" wrapText="1"/>
    </xf>
    <xf numFmtId="0" fontId="32" fillId="0" borderId="11" xfId="0" applyFont="1" applyFill="1" applyBorder="1" applyAlignment="1">
      <alignment horizontal="left" vertical="top" wrapText="1"/>
    </xf>
    <xf numFmtId="0" fontId="21" fillId="4" borderId="11" xfId="0" applyFont="1" applyFill="1" applyBorder="1" applyAlignment="1">
      <alignment horizontal="left" vertical="top" wrapText="1"/>
    </xf>
    <xf numFmtId="0" fontId="0" fillId="0" borderId="18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34" fillId="15" borderId="11" xfId="0" applyFont="1" applyFill="1" applyBorder="1" applyAlignment="1">
      <alignment horizontal="left" vertical="top" wrapText="1"/>
    </xf>
    <xf numFmtId="0" fontId="33" fillId="15" borderId="11" xfId="0" applyFont="1" applyFill="1" applyBorder="1" applyAlignment="1">
      <alignment horizontal="center" vertical="center"/>
    </xf>
    <xf numFmtId="0" fontId="19" fillId="0" borderId="10" xfId="0" applyFont="1" applyBorder="1" applyAlignment="1">
      <alignment vertical="top" wrapText="1"/>
    </xf>
    <xf numFmtId="0" fontId="13" fillId="3" borderId="10" xfId="0" applyFont="1" applyFill="1" applyBorder="1" applyAlignment="1">
      <alignment horizontal="center" vertical="center"/>
    </xf>
    <xf numFmtId="0" fontId="30" fillId="14" borderId="10" xfId="0" applyFont="1" applyFill="1" applyBorder="1" applyAlignment="1">
      <alignment horizontal="center" vertical="center"/>
    </xf>
    <xf numFmtId="0" fontId="30" fillId="15" borderId="10" xfId="0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 wrapText="1"/>
    </xf>
    <xf numFmtId="0" fontId="34" fillId="24" borderId="1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horizontal="center" vertical="center" wrapText="1"/>
    </xf>
    <xf numFmtId="0" fontId="32" fillId="24" borderId="11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wrapText="1"/>
    </xf>
    <xf numFmtId="0" fontId="32" fillId="15" borderId="10" xfId="0" applyFont="1" applyFill="1" applyBorder="1" applyAlignment="1">
      <alignment wrapText="1"/>
    </xf>
    <xf numFmtId="0" fontId="30" fillId="14" borderId="11" xfId="0" applyFont="1" applyFill="1" applyBorder="1" applyAlignment="1">
      <alignment/>
    </xf>
    <xf numFmtId="0" fontId="30" fillId="14" borderId="12" xfId="0" applyFont="1" applyFill="1" applyBorder="1" applyAlignment="1">
      <alignment horizontal="center" vertical="center"/>
    </xf>
    <xf numFmtId="0" fontId="33" fillId="14" borderId="10" xfId="0" applyFont="1" applyFill="1" applyBorder="1" applyAlignment="1">
      <alignment wrapText="1"/>
    </xf>
    <xf numFmtId="0" fontId="33" fillId="14" borderId="11" xfId="0" applyFont="1" applyFill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/>
    </xf>
    <xf numFmtId="0" fontId="13" fillId="4" borderId="19" xfId="0" applyFont="1" applyFill="1" applyBorder="1" applyAlignment="1">
      <alignment horizontal="center" vertical="center"/>
    </xf>
    <xf numFmtId="0" fontId="33" fillId="22" borderId="19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/>
    </xf>
    <xf numFmtId="0" fontId="31" fillId="0" borderId="14" xfId="0" applyFont="1" applyFill="1" applyBorder="1" applyAlignment="1">
      <alignment horizontal="center"/>
    </xf>
    <xf numFmtId="0" fontId="32" fillId="0" borderId="14" xfId="0" applyFont="1" applyFill="1" applyBorder="1" applyAlignment="1">
      <alignment horizontal="center" wrapText="1"/>
    </xf>
    <xf numFmtId="0" fontId="30" fillId="15" borderId="14" xfId="0" applyFont="1" applyFill="1" applyBorder="1" applyAlignment="1">
      <alignment horizontal="center" vertical="center"/>
    </xf>
    <xf numFmtId="0" fontId="34" fillId="15" borderId="14" xfId="0" applyFont="1" applyFill="1" applyBorder="1" applyAlignment="1">
      <alignment horizontal="center" vertical="center" wrapText="1"/>
    </xf>
    <xf numFmtId="0" fontId="34" fillId="24" borderId="14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center"/>
    </xf>
    <xf numFmtId="0" fontId="31" fillId="0" borderId="14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/>
    </xf>
    <xf numFmtId="0" fontId="13" fillId="25" borderId="10" xfId="0" applyFont="1" applyFill="1" applyBorder="1" applyAlignment="1">
      <alignment/>
    </xf>
    <xf numFmtId="0" fontId="13" fillId="25" borderId="10" xfId="0" applyFont="1" applyFill="1" applyBorder="1" applyAlignment="1">
      <alignment horizontal="left" wrapText="1"/>
    </xf>
    <xf numFmtId="0" fontId="13" fillId="25" borderId="11" xfId="0" applyFont="1" applyFill="1" applyBorder="1" applyAlignment="1">
      <alignment horizontal="left" wrapText="1"/>
    </xf>
    <xf numFmtId="0" fontId="13" fillId="25" borderId="10" xfId="0" applyFont="1" applyFill="1" applyBorder="1" applyAlignment="1">
      <alignment horizontal="center" vertical="center" wrapText="1"/>
    </xf>
    <xf numFmtId="0" fontId="13" fillId="25" borderId="11" xfId="0" applyFont="1" applyFill="1" applyBorder="1" applyAlignment="1">
      <alignment wrapText="1"/>
    </xf>
    <xf numFmtId="0" fontId="13" fillId="25" borderId="11" xfId="0" applyFont="1" applyFill="1" applyBorder="1" applyAlignment="1">
      <alignment horizontal="center" vertical="center" wrapText="1"/>
    </xf>
    <xf numFmtId="0" fontId="0" fillId="15" borderId="10" xfId="0" applyFill="1" applyBorder="1" applyAlignment="1">
      <alignment/>
    </xf>
    <xf numFmtId="0" fontId="5" fillId="15" borderId="10" xfId="0" applyFont="1" applyFill="1" applyBorder="1" applyAlignment="1">
      <alignment horizontal="center"/>
    </xf>
    <xf numFmtId="0" fontId="5" fillId="15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20" fillId="0" borderId="10" xfId="0" applyFont="1" applyBorder="1" applyAlignment="1">
      <alignment vertical="top" wrapText="1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20" fillId="0" borderId="11" xfId="0" applyFont="1" applyBorder="1" applyAlignment="1">
      <alignment vertical="center"/>
    </xf>
    <xf numFmtId="0" fontId="32" fillId="24" borderId="11" xfId="0" applyFont="1" applyFill="1" applyBorder="1" applyAlignment="1">
      <alignment horizontal="left" vertical="top" wrapText="1"/>
    </xf>
    <xf numFmtId="0" fontId="30" fillId="0" borderId="11" xfId="0" applyFont="1" applyFill="1" applyBorder="1" applyAlignment="1">
      <alignment horizontal="center" wrapText="1"/>
    </xf>
    <xf numFmtId="0" fontId="30" fillId="24" borderId="11" xfId="0" applyFont="1" applyFill="1" applyBorder="1" applyAlignment="1">
      <alignment horizontal="center" vertical="center" wrapText="1"/>
    </xf>
    <xf numFmtId="0" fontId="32" fillId="24" borderId="1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7" fillId="15" borderId="10" xfId="0" applyFont="1" applyFill="1" applyBorder="1" applyAlignment="1">
      <alignment horizontal="center" vertical="center"/>
    </xf>
    <xf numFmtId="0" fontId="33" fillId="22" borderId="14" xfId="0" applyFont="1" applyFill="1" applyBorder="1" applyAlignment="1">
      <alignment wrapText="1"/>
    </xf>
    <xf numFmtId="0" fontId="30" fillId="0" borderId="10" xfId="0" applyFont="1" applyBorder="1" applyAlignment="1">
      <alignment/>
    </xf>
    <xf numFmtId="0" fontId="0" fillId="0" borderId="16" xfId="0" applyBorder="1" applyAlignment="1">
      <alignment vertical="center"/>
    </xf>
    <xf numFmtId="0" fontId="33" fillId="22" borderId="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/>
    </xf>
    <xf numFmtId="0" fontId="33" fillId="0" borderId="11" xfId="0" applyFont="1" applyFill="1" applyBorder="1" applyAlignment="1">
      <alignment horizontal="center" vertical="center"/>
    </xf>
    <xf numFmtId="0" fontId="33" fillId="14" borderId="11" xfId="0" applyFont="1" applyFill="1" applyBorder="1" applyAlignment="1">
      <alignment/>
    </xf>
    <xf numFmtId="0" fontId="30" fillId="0" borderId="10" xfId="0" applyFont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3" fillId="22" borderId="12" xfId="0" applyFont="1" applyFill="1" applyBorder="1" applyAlignment="1">
      <alignment/>
    </xf>
    <xf numFmtId="0" fontId="30" fillId="0" borderId="16" xfId="0" applyFont="1" applyBorder="1" applyAlignment="1">
      <alignment horizont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30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/>
    </xf>
    <xf numFmtId="0" fontId="30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textRotation="90"/>
    </xf>
    <xf numFmtId="0" fontId="14" fillId="0" borderId="1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164" fontId="11" fillId="0" borderId="0" xfId="42" applyFont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indent="15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14" fillId="0" borderId="16" xfId="0" applyFont="1" applyBorder="1" applyAlignment="1">
      <alignment horizontal="center" vertical="center" textRotation="90"/>
    </xf>
    <xf numFmtId="0" fontId="14" fillId="0" borderId="13" xfId="0" applyFont="1" applyBorder="1" applyAlignment="1">
      <alignment horizontal="center" vertical="center" textRotation="90"/>
    </xf>
    <xf numFmtId="0" fontId="14" fillId="0" borderId="16" xfId="0" applyFont="1" applyBorder="1" applyAlignment="1">
      <alignment horizontal="center" vertical="center" textRotation="90" wrapText="1"/>
    </xf>
    <xf numFmtId="0" fontId="14" fillId="0" borderId="18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14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textRotation="90" wrapText="1"/>
    </xf>
    <xf numFmtId="0" fontId="16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4" fillId="0" borderId="20" xfId="0" applyFont="1" applyBorder="1" applyAlignment="1">
      <alignment horizontal="center" vertical="center" textRotation="90"/>
    </xf>
    <xf numFmtId="0" fontId="14" fillId="0" borderId="19" xfId="0" applyFont="1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left"/>
    </xf>
    <xf numFmtId="0" fontId="13" fillId="3" borderId="12" xfId="0" applyFont="1" applyFill="1" applyBorder="1" applyAlignment="1">
      <alignment horizontal="left"/>
    </xf>
    <xf numFmtId="0" fontId="13" fillId="3" borderId="11" xfId="0" applyFont="1" applyFill="1" applyBorder="1" applyAlignment="1">
      <alignment horizontal="left"/>
    </xf>
    <xf numFmtId="0" fontId="30" fillId="0" borderId="14" xfId="0" applyFont="1" applyBorder="1" applyAlignment="1">
      <alignment horizontal="center" wrapText="1"/>
    </xf>
    <xf numFmtId="0" fontId="30" fillId="0" borderId="12" xfId="0" applyFont="1" applyBorder="1" applyAlignment="1">
      <alignment horizontal="center" wrapText="1"/>
    </xf>
    <xf numFmtId="0" fontId="30" fillId="0" borderId="11" xfId="0" applyFont="1" applyBorder="1" applyAlignment="1">
      <alignment horizontal="center" wrapText="1"/>
    </xf>
    <xf numFmtId="0" fontId="30" fillId="0" borderId="24" xfId="0" applyFont="1" applyBorder="1" applyAlignment="1">
      <alignment horizontal="center" vertical="center" textRotation="90"/>
    </xf>
    <xf numFmtId="0" fontId="30" fillId="0" borderId="17" xfId="0" applyFont="1" applyBorder="1" applyAlignment="1">
      <alignment horizontal="center" vertical="center" textRotation="90"/>
    </xf>
    <xf numFmtId="0" fontId="30" fillId="0" borderId="0" xfId="0" applyFont="1" applyBorder="1" applyAlignment="1">
      <alignment horizontal="center" vertical="center" textRotation="90"/>
    </xf>
    <xf numFmtId="0" fontId="30" fillId="0" borderId="22" xfId="0" applyFont="1" applyBorder="1" applyAlignment="1">
      <alignment horizontal="center" vertical="center" textRotation="90"/>
    </xf>
    <xf numFmtId="0" fontId="30" fillId="0" borderId="15" xfId="0" applyFont="1" applyBorder="1" applyAlignment="1">
      <alignment horizontal="center" vertical="center" textRotation="90"/>
    </xf>
    <xf numFmtId="0" fontId="30" fillId="0" borderId="23" xfId="0" applyFont="1" applyBorder="1" applyAlignment="1">
      <alignment horizontal="center" vertical="center" textRotation="90"/>
    </xf>
    <xf numFmtId="0" fontId="30" fillId="0" borderId="14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0" fillId="0" borderId="16" xfId="0" applyFont="1" applyBorder="1" applyAlignment="1">
      <alignment horizontal="center" wrapText="1"/>
    </xf>
    <xf numFmtId="0" fontId="30" fillId="0" borderId="18" xfId="0" applyFont="1" applyBorder="1" applyAlignment="1">
      <alignment horizontal="center" wrapText="1"/>
    </xf>
    <xf numFmtId="0" fontId="14" fillId="0" borderId="11" xfId="0" applyFont="1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textRotation="90"/>
    </xf>
    <xf numFmtId="0" fontId="0" fillId="0" borderId="24" xfId="0" applyBorder="1" applyAlignment="1">
      <alignment horizontal="left" vertical="top"/>
    </xf>
    <xf numFmtId="0" fontId="30" fillId="0" borderId="13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24" fillId="0" borderId="2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textRotation="90" wrapText="1"/>
    </xf>
    <xf numFmtId="0" fontId="27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textRotation="90"/>
    </xf>
    <xf numFmtId="0" fontId="2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17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32">
      <selection activeCell="O36" sqref="O36"/>
    </sheetView>
  </sheetViews>
  <sheetFormatPr defaultColWidth="9.00390625" defaultRowHeight="12.75"/>
  <sheetData>
    <row r="1" spans="1:10" ht="15">
      <c r="A1" s="207"/>
      <c r="B1" s="207"/>
      <c r="C1" s="207"/>
      <c r="D1" s="207"/>
      <c r="G1" s="201" t="s">
        <v>0</v>
      </c>
      <c r="H1" s="201"/>
      <c r="I1" s="201"/>
      <c r="J1" s="201"/>
    </row>
    <row r="2" spans="1:10" ht="14.25">
      <c r="A2" s="207"/>
      <c r="B2" s="207"/>
      <c r="C2" s="207"/>
      <c r="D2" s="207"/>
      <c r="E2" s="205" t="s">
        <v>148</v>
      </c>
      <c r="F2" s="205"/>
      <c r="G2" s="205"/>
      <c r="H2" s="205"/>
      <c r="I2" s="205"/>
      <c r="J2" s="205"/>
    </row>
    <row r="3" spans="1:10" ht="14.25">
      <c r="A3" s="207"/>
      <c r="B3" s="207"/>
      <c r="C3" s="207"/>
      <c r="D3" s="207"/>
      <c r="H3" s="202" t="s">
        <v>149</v>
      </c>
      <c r="I3" s="202"/>
      <c r="J3" s="202"/>
    </row>
    <row r="4" spans="1:4" ht="12.75">
      <c r="A4" s="207"/>
      <c r="B4" s="207"/>
      <c r="C4" s="207"/>
      <c r="D4" s="207"/>
    </row>
    <row r="5" spans="1:10" ht="14.25">
      <c r="A5" s="207"/>
      <c r="B5" s="207"/>
      <c r="C5" s="207"/>
      <c r="D5" s="207"/>
      <c r="G5" s="206" t="s">
        <v>100</v>
      </c>
      <c r="H5" s="206"/>
      <c r="I5" s="206"/>
      <c r="J5" s="206"/>
    </row>
    <row r="6" spans="1:4" ht="12.75">
      <c r="A6" s="207"/>
      <c r="B6" s="207"/>
      <c r="C6" s="207"/>
      <c r="D6" s="207"/>
    </row>
    <row r="7" spans="1:4" ht="12.75">
      <c r="A7" s="207"/>
      <c r="B7" s="207"/>
      <c r="C7" s="207"/>
      <c r="D7" s="207"/>
    </row>
    <row r="8" spans="1:10" ht="14.25">
      <c r="A8" s="207"/>
      <c r="B8" s="207"/>
      <c r="C8" s="207"/>
      <c r="D8" s="207"/>
      <c r="G8" s="46"/>
      <c r="H8" s="202" t="s">
        <v>97</v>
      </c>
      <c r="I8" s="202"/>
      <c r="J8" s="202"/>
    </row>
    <row r="9" spans="1:10" ht="14.25">
      <c r="A9" s="207"/>
      <c r="B9" s="207"/>
      <c r="C9" s="207"/>
      <c r="D9" s="207"/>
      <c r="G9" s="46"/>
      <c r="H9" s="202" t="s">
        <v>98</v>
      </c>
      <c r="I9" s="202"/>
      <c r="J9" s="202"/>
    </row>
    <row r="10" spans="1:10" ht="14.25">
      <c r="A10" s="207"/>
      <c r="B10" s="207"/>
      <c r="C10" s="207"/>
      <c r="D10" s="207"/>
      <c r="G10" s="202" t="s">
        <v>99</v>
      </c>
      <c r="H10" s="202"/>
      <c r="I10" s="202"/>
      <c r="J10" s="202"/>
    </row>
    <row r="11" spans="1:4" ht="12.75">
      <c r="A11" s="207"/>
      <c r="B11" s="207"/>
      <c r="C11" s="207"/>
      <c r="D11" s="207"/>
    </row>
    <row r="21" spans="1:10" ht="23.25">
      <c r="A21" s="208" t="s">
        <v>1</v>
      </c>
      <c r="B21" s="209"/>
      <c r="C21" s="209"/>
      <c r="D21" s="209"/>
      <c r="E21" s="209"/>
      <c r="F21" s="209"/>
      <c r="G21" s="209"/>
      <c r="H21" s="209"/>
      <c r="I21" s="209"/>
      <c r="J21" s="209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8">
      <c r="A23" s="203" t="s">
        <v>171</v>
      </c>
      <c r="B23" s="203"/>
      <c r="C23" s="203"/>
      <c r="D23" s="203"/>
      <c r="E23" s="203"/>
      <c r="F23" s="203"/>
      <c r="G23" s="203"/>
      <c r="H23" s="203"/>
      <c r="I23" s="203"/>
      <c r="J23" s="203"/>
    </row>
    <row r="25" spans="1:10" ht="18">
      <c r="A25" s="203" t="s">
        <v>172</v>
      </c>
      <c r="B25" s="203"/>
      <c r="C25" s="203"/>
      <c r="D25" s="203"/>
      <c r="E25" s="203"/>
      <c r="F25" s="203"/>
      <c r="G25" s="203"/>
      <c r="H25" s="203"/>
      <c r="I25" s="203"/>
      <c r="J25" s="203"/>
    </row>
    <row r="27" spans="1:15" ht="20.25">
      <c r="A27" s="212" t="s">
        <v>245</v>
      </c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</row>
    <row r="29" spans="1:12" ht="15.75">
      <c r="A29" s="1" t="s">
        <v>153</v>
      </c>
      <c r="B29" s="211" t="s">
        <v>173</v>
      </c>
      <c r="C29" s="211"/>
      <c r="D29" s="211"/>
      <c r="E29" s="211"/>
      <c r="F29" s="211"/>
      <c r="G29" s="211"/>
      <c r="H29" s="211"/>
      <c r="I29" s="211"/>
      <c r="J29" s="211"/>
      <c r="K29" s="211"/>
      <c r="L29" s="211"/>
    </row>
    <row r="30" spans="1:10" ht="15.7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.75">
      <c r="A31" s="210" t="s">
        <v>46</v>
      </c>
      <c r="B31" s="210"/>
      <c r="C31" s="210"/>
      <c r="D31" s="210"/>
      <c r="E31" s="210"/>
      <c r="F31" s="210"/>
      <c r="G31" s="210"/>
      <c r="H31" s="210"/>
      <c r="I31" s="210"/>
      <c r="J31" s="210"/>
    </row>
    <row r="32" spans="1:10" ht="15.7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.75">
      <c r="A33" s="210" t="s">
        <v>174</v>
      </c>
      <c r="B33" s="210"/>
      <c r="C33" s="210"/>
      <c r="D33" s="210"/>
      <c r="E33" s="210"/>
      <c r="F33" s="210"/>
      <c r="G33" s="210"/>
      <c r="H33" s="210"/>
      <c r="I33" s="210"/>
      <c r="J33" s="210"/>
    </row>
    <row r="35" spans="5:10" ht="15.75">
      <c r="E35" s="204" t="s">
        <v>45</v>
      </c>
      <c r="F35" s="204"/>
      <c r="G35" s="204"/>
      <c r="H35" s="204"/>
      <c r="I35" s="204"/>
      <c r="J35" s="204"/>
    </row>
    <row r="36" spans="5:10" ht="15.75" customHeight="1">
      <c r="E36" s="214" t="s">
        <v>47</v>
      </c>
      <c r="F36" s="214"/>
      <c r="G36" s="214"/>
      <c r="H36" s="214"/>
      <c r="I36" s="214"/>
      <c r="J36" s="214"/>
    </row>
    <row r="37" spans="5:10" ht="17.25" customHeight="1">
      <c r="E37" s="214"/>
      <c r="F37" s="214"/>
      <c r="G37" s="214"/>
      <c r="H37" s="214"/>
      <c r="I37" s="214"/>
      <c r="J37" s="214"/>
    </row>
    <row r="38" spans="5:10" ht="15.75">
      <c r="E38" s="213" t="s">
        <v>101</v>
      </c>
      <c r="F38" s="213"/>
      <c r="G38" s="213"/>
      <c r="H38" s="213"/>
      <c r="I38" s="213"/>
      <c r="J38" s="213"/>
    </row>
    <row r="39" spans="5:10" ht="15">
      <c r="E39" s="201" t="s">
        <v>102</v>
      </c>
      <c r="F39" s="201"/>
      <c r="G39" s="201"/>
      <c r="H39" s="201"/>
      <c r="I39" s="201"/>
      <c r="J39" s="201"/>
    </row>
  </sheetData>
  <sheetProtection/>
  <mergeCells count="19">
    <mergeCell ref="E38:J38"/>
    <mergeCell ref="E39:J39"/>
    <mergeCell ref="A33:J33"/>
    <mergeCell ref="E36:J37"/>
    <mergeCell ref="A21:J21"/>
    <mergeCell ref="A31:J31"/>
    <mergeCell ref="B29:L29"/>
    <mergeCell ref="A27:O27"/>
    <mergeCell ref="A25:J25"/>
    <mergeCell ref="G1:J1"/>
    <mergeCell ref="H3:J3"/>
    <mergeCell ref="A23:J23"/>
    <mergeCell ref="E35:J35"/>
    <mergeCell ref="E2:J2"/>
    <mergeCell ref="G5:J5"/>
    <mergeCell ref="A1:D11"/>
    <mergeCell ref="H8:J8"/>
    <mergeCell ref="H9:J9"/>
    <mergeCell ref="G10:J10"/>
  </mergeCells>
  <printOptions/>
  <pageMargins left="0.37" right="0.3" top="0.93" bottom="0.72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K11" sqref="K11"/>
    </sheetView>
  </sheetViews>
  <sheetFormatPr defaultColWidth="9.00390625" defaultRowHeight="12.75"/>
  <cols>
    <col min="2" max="2" width="27.75390625" style="0" customWidth="1"/>
    <col min="4" max="5" width="16.625" style="0" customWidth="1"/>
    <col min="6" max="6" width="14.375" style="0" customWidth="1"/>
    <col min="7" max="7" width="20.625" style="0" customWidth="1"/>
    <col min="9" max="9" width="11.375" style="0" customWidth="1"/>
  </cols>
  <sheetData>
    <row r="1" spans="1:10" ht="18">
      <c r="A1" s="203" t="s">
        <v>37</v>
      </c>
      <c r="B1" s="203"/>
      <c r="C1" s="203"/>
      <c r="D1" s="203"/>
      <c r="E1" s="203"/>
      <c r="F1" s="203"/>
      <c r="G1" s="203"/>
      <c r="H1" s="203"/>
      <c r="I1" s="203"/>
      <c r="J1" s="203"/>
    </row>
    <row r="3" spans="1:10" ht="51" customHeight="1">
      <c r="A3" s="3" t="s">
        <v>42</v>
      </c>
      <c r="B3" s="3" t="s">
        <v>38</v>
      </c>
      <c r="C3" s="3" t="s">
        <v>31</v>
      </c>
      <c r="D3" s="3" t="s">
        <v>43</v>
      </c>
      <c r="E3" s="3" t="s">
        <v>161</v>
      </c>
      <c r="F3" s="3" t="s">
        <v>39</v>
      </c>
      <c r="G3" s="3" t="s">
        <v>40</v>
      </c>
      <c r="H3" s="3" t="s">
        <v>41</v>
      </c>
      <c r="I3" s="3" t="s">
        <v>44</v>
      </c>
      <c r="J3" s="6"/>
    </row>
    <row r="4" spans="1:9" ht="15">
      <c r="A4" s="4" t="s">
        <v>184</v>
      </c>
      <c r="B4" s="5">
        <v>39</v>
      </c>
      <c r="C4" s="5">
        <v>0</v>
      </c>
      <c r="D4" s="5">
        <v>0</v>
      </c>
      <c r="E4" s="5"/>
      <c r="F4" s="5">
        <v>2</v>
      </c>
      <c r="G4" s="5"/>
      <c r="H4" s="5">
        <v>11</v>
      </c>
      <c r="I4" s="9">
        <v>52</v>
      </c>
    </row>
    <row r="5" spans="1:9" ht="15">
      <c r="A5" s="4" t="s">
        <v>185</v>
      </c>
      <c r="B5" s="5">
        <v>33</v>
      </c>
      <c r="C5" s="5">
        <v>6</v>
      </c>
      <c r="D5" s="5">
        <v>0</v>
      </c>
      <c r="E5" s="5"/>
      <c r="F5" s="5">
        <v>2</v>
      </c>
      <c r="G5" s="5"/>
      <c r="H5" s="5">
        <v>11</v>
      </c>
      <c r="I5" s="9">
        <v>52</v>
      </c>
    </row>
    <row r="6" spans="1:9" ht="15">
      <c r="A6" s="4" t="s">
        <v>186</v>
      </c>
      <c r="B6" s="5">
        <v>29</v>
      </c>
      <c r="C6" s="5">
        <v>6</v>
      </c>
      <c r="D6" s="5">
        <v>4</v>
      </c>
      <c r="E6" s="5"/>
      <c r="F6" s="5">
        <v>2</v>
      </c>
      <c r="G6" s="5"/>
      <c r="H6" s="5">
        <v>11</v>
      </c>
      <c r="I6" s="9">
        <v>52</v>
      </c>
    </row>
    <row r="7" spans="1:9" ht="15">
      <c r="A7" s="4" t="s">
        <v>183</v>
      </c>
      <c r="B7" s="5">
        <v>24</v>
      </c>
      <c r="C7" s="5">
        <v>0</v>
      </c>
      <c r="D7" s="5">
        <v>5</v>
      </c>
      <c r="E7" s="5">
        <v>4</v>
      </c>
      <c r="F7" s="5">
        <v>2</v>
      </c>
      <c r="G7" s="5">
        <v>6</v>
      </c>
      <c r="H7" s="5">
        <v>2</v>
      </c>
      <c r="I7" s="9">
        <v>43</v>
      </c>
    </row>
    <row r="8" spans="1:9" ht="15.75">
      <c r="A8" s="7" t="s">
        <v>35</v>
      </c>
      <c r="B8" s="8">
        <f>SUM(B4:B7)</f>
        <v>125</v>
      </c>
      <c r="C8" s="8">
        <f>SUM(C4:C7)</f>
        <v>12</v>
      </c>
      <c r="D8" s="8">
        <f>SUM(D4:D7)</f>
        <v>9</v>
      </c>
      <c r="E8" s="8">
        <v>4</v>
      </c>
      <c r="F8" s="8">
        <f>SUM(F4:F7)</f>
        <v>8</v>
      </c>
      <c r="G8" s="8">
        <v>6</v>
      </c>
      <c r="H8" s="8">
        <f>SUM(H4:H7)</f>
        <v>35</v>
      </c>
      <c r="I8" s="8">
        <f>SUM(I4:I7)</f>
        <v>199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tabSelected="1" zoomScalePageLayoutView="0" workbookViewId="0" topLeftCell="A81">
      <selection activeCell="X109" sqref="X109"/>
    </sheetView>
  </sheetViews>
  <sheetFormatPr defaultColWidth="9.00390625" defaultRowHeight="12.75"/>
  <cols>
    <col min="1" max="1" width="12.875" style="0" customWidth="1"/>
    <col min="2" max="2" width="8.875" style="0" customWidth="1"/>
    <col min="3" max="3" width="13.125" style="0" customWidth="1"/>
    <col min="4" max="4" width="50.875" style="0" customWidth="1"/>
    <col min="5" max="5" width="3.75390625" style="0" customWidth="1"/>
    <col min="6" max="6" width="3.625" style="0" customWidth="1"/>
    <col min="7" max="7" width="3.25390625" style="0" customWidth="1"/>
    <col min="8" max="8" width="6.25390625" style="0" customWidth="1"/>
    <col min="9" max="9" width="5.875" style="0" customWidth="1"/>
    <col min="10" max="13" width="5.25390625" style="0" customWidth="1"/>
    <col min="14" max="14" width="6.00390625" style="0" customWidth="1"/>
    <col min="15" max="15" width="5.25390625" style="0" customWidth="1"/>
    <col min="16" max="16" width="4.625" style="0" customWidth="1"/>
    <col min="17" max="17" width="6.375" style="0" customWidth="1"/>
    <col min="18" max="18" width="5.375" style="0" customWidth="1"/>
    <col min="19" max="23" width="4.875" style="0" customWidth="1"/>
    <col min="24" max="24" width="4.125" style="0" customWidth="1"/>
    <col min="25" max="25" width="4.75390625" style="0" customWidth="1"/>
    <col min="26" max="26" width="0.37109375" style="0" customWidth="1"/>
  </cols>
  <sheetData>
    <row r="1" spans="2:22" ht="18">
      <c r="B1" s="203" t="s">
        <v>48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</row>
    <row r="2" spans="2:23" ht="18">
      <c r="B2" s="225" t="s">
        <v>187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47"/>
    </row>
    <row r="3" spans="2:23" ht="18">
      <c r="B3" s="226" t="s">
        <v>172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</row>
    <row r="4" spans="2:23" ht="18">
      <c r="B4" s="226" t="s">
        <v>237</v>
      </c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</row>
    <row r="5" spans="1:25" ht="15" customHeight="1">
      <c r="A5" s="252" t="s">
        <v>136</v>
      </c>
      <c r="B5" s="257" t="s">
        <v>2</v>
      </c>
      <c r="C5" s="215" t="s">
        <v>304</v>
      </c>
      <c r="D5" s="198" t="s">
        <v>3</v>
      </c>
      <c r="E5" s="222" t="s">
        <v>107</v>
      </c>
      <c r="F5" s="196"/>
      <c r="G5" s="196"/>
      <c r="H5" s="217" t="s">
        <v>108</v>
      </c>
      <c r="I5" s="196" t="s">
        <v>109</v>
      </c>
      <c r="J5" s="196"/>
      <c r="K5" s="196"/>
      <c r="L5" s="196"/>
      <c r="M5" s="196"/>
      <c r="N5" s="196"/>
      <c r="O5" s="196"/>
      <c r="P5" s="196"/>
      <c r="Q5" s="196"/>
      <c r="R5" s="220" t="s">
        <v>4</v>
      </c>
      <c r="S5" s="221"/>
      <c r="T5" s="221"/>
      <c r="U5" s="221"/>
      <c r="V5" s="221"/>
      <c r="W5" s="221"/>
      <c r="X5" s="221"/>
      <c r="Y5" s="222"/>
    </row>
    <row r="6" spans="1:25" ht="12.75" customHeight="1">
      <c r="A6" s="253"/>
      <c r="B6" s="257"/>
      <c r="C6" s="197"/>
      <c r="D6" s="199"/>
      <c r="E6" s="222"/>
      <c r="F6" s="196"/>
      <c r="G6" s="196"/>
      <c r="H6" s="218"/>
      <c r="I6" s="217" t="s">
        <v>110</v>
      </c>
      <c r="J6" s="196" t="s">
        <v>111</v>
      </c>
      <c r="K6" s="196"/>
      <c r="L6" s="196"/>
      <c r="M6" s="196"/>
      <c r="N6" s="196"/>
      <c r="O6" s="196"/>
      <c r="P6" s="196"/>
      <c r="Q6" s="196"/>
      <c r="R6" s="222" t="s">
        <v>5</v>
      </c>
      <c r="S6" s="196"/>
      <c r="T6" s="196" t="s">
        <v>6</v>
      </c>
      <c r="U6" s="196"/>
      <c r="V6" s="220" t="s">
        <v>7</v>
      </c>
      <c r="W6" s="221"/>
      <c r="X6" s="222" t="s">
        <v>167</v>
      </c>
      <c r="Y6" s="196"/>
    </row>
    <row r="7" spans="1:25" ht="15" customHeight="1">
      <c r="A7" s="253"/>
      <c r="B7" s="257"/>
      <c r="C7" s="197"/>
      <c r="D7" s="199"/>
      <c r="E7" s="222"/>
      <c r="F7" s="196"/>
      <c r="G7" s="196"/>
      <c r="H7" s="218"/>
      <c r="I7" s="218"/>
      <c r="J7" s="215" t="s">
        <v>112</v>
      </c>
      <c r="K7" s="220" t="s">
        <v>113</v>
      </c>
      <c r="L7" s="221"/>
      <c r="M7" s="221"/>
      <c r="N7" s="222"/>
      <c r="O7" s="217" t="s">
        <v>116</v>
      </c>
      <c r="P7" s="217" t="s">
        <v>120</v>
      </c>
      <c r="Q7" s="217" t="s">
        <v>119</v>
      </c>
      <c r="R7" s="215" t="s">
        <v>117</v>
      </c>
      <c r="S7" s="215" t="s">
        <v>9</v>
      </c>
      <c r="T7" s="215" t="s">
        <v>10</v>
      </c>
      <c r="U7" s="215" t="s">
        <v>11</v>
      </c>
      <c r="V7" s="215" t="s">
        <v>12</v>
      </c>
      <c r="W7" s="227" t="s">
        <v>103</v>
      </c>
      <c r="X7" s="227" t="s">
        <v>168</v>
      </c>
      <c r="Y7" s="259" t="s">
        <v>169</v>
      </c>
    </row>
    <row r="8" spans="1:25" ht="24" customHeight="1">
      <c r="A8" s="253"/>
      <c r="B8" s="257"/>
      <c r="C8" s="197"/>
      <c r="D8" s="199"/>
      <c r="E8" s="198" t="s">
        <v>13</v>
      </c>
      <c r="F8" s="198" t="s">
        <v>14</v>
      </c>
      <c r="G8" s="198" t="s">
        <v>15</v>
      </c>
      <c r="H8" s="218"/>
      <c r="I8" s="218"/>
      <c r="J8" s="197"/>
      <c r="K8" s="223" t="s">
        <v>114</v>
      </c>
      <c r="L8" s="217" t="s">
        <v>115</v>
      </c>
      <c r="M8" s="217" t="s">
        <v>157</v>
      </c>
      <c r="N8" s="217" t="s">
        <v>118</v>
      </c>
      <c r="O8" s="218"/>
      <c r="P8" s="218"/>
      <c r="Q8" s="218"/>
      <c r="R8" s="216"/>
      <c r="S8" s="216"/>
      <c r="T8" s="216"/>
      <c r="U8" s="216"/>
      <c r="V8" s="216"/>
      <c r="W8" s="228"/>
      <c r="X8" s="228"/>
      <c r="Y8" s="259"/>
    </row>
    <row r="9" spans="1:25" ht="12.75" customHeight="1">
      <c r="A9" s="254"/>
      <c r="B9" s="257"/>
      <c r="C9" s="216"/>
      <c r="D9" s="200"/>
      <c r="E9" s="200"/>
      <c r="F9" s="200"/>
      <c r="G9" s="200"/>
      <c r="H9" s="219"/>
      <c r="I9" s="219"/>
      <c r="J9" s="216"/>
      <c r="K9" s="224"/>
      <c r="L9" s="219"/>
      <c r="M9" s="219"/>
      <c r="N9" s="219"/>
      <c r="O9" s="219"/>
      <c r="P9" s="219"/>
      <c r="Q9" s="219"/>
      <c r="R9" s="51">
        <v>17</v>
      </c>
      <c r="S9" s="51">
        <v>24</v>
      </c>
      <c r="T9" s="51">
        <v>17</v>
      </c>
      <c r="U9" s="51">
        <v>24</v>
      </c>
      <c r="V9" s="51">
        <v>17</v>
      </c>
      <c r="W9" s="52">
        <v>25</v>
      </c>
      <c r="X9" s="51">
        <v>17</v>
      </c>
      <c r="Y9" s="52">
        <v>24</v>
      </c>
    </row>
    <row r="10" spans="1:25" ht="9.75" customHeight="1">
      <c r="A10" s="14"/>
      <c r="B10" s="11">
        <v>1</v>
      </c>
      <c r="C10" s="11"/>
      <c r="D10" s="11">
        <v>2</v>
      </c>
      <c r="E10" s="10">
        <v>3</v>
      </c>
      <c r="F10" s="20">
        <v>4</v>
      </c>
      <c r="G10" s="10">
        <v>5</v>
      </c>
      <c r="H10" s="10">
        <v>6</v>
      </c>
      <c r="I10" s="10">
        <v>7</v>
      </c>
      <c r="J10" s="10">
        <v>8</v>
      </c>
      <c r="K10" s="11">
        <v>9</v>
      </c>
      <c r="L10" s="11">
        <v>10</v>
      </c>
      <c r="M10" s="11"/>
      <c r="N10" s="11">
        <v>11</v>
      </c>
      <c r="O10" s="11">
        <v>12</v>
      </c>
      <c r="P10" s="11"/>
      <c r="Q10" s="11">
        <v>13</v>
      </c>
      <c r="R10" s="10">
        <v>14</v>
      </c>
      <c r="S10" s="11">
        <v>15</v>
      </c>
      <c r="T10" s="10">
        <v>16</v>
      </c>
      <c r="U10" s="11">
        <v>17</v>
      </c>
      <c r="V10" s="10">
        <v>18</v>
      </c>
      <c r="W10" s="129">
        <v>19</v>
      </c>
      <c r="X10" s="143">
        <v>20</v>
      </c>
      <c r="Y10" s="143">
        <v>21</v>
      </c>
    </row>
    <row r="11" spans="1:25" ht="12.75">
      <c r="A11" s="107"/>
      <c r="B11" s="98" t="s">
        <v>16</v>
      </c>
      <c r="C11" s="98"/>
      <c r="D11" s="53" t="s">
        <v>17</v>
      </c>
      <c r="E11" s="49"/>
      <c r="F11" s="54"/>
      <c r="G11" s="55"/>
      <c r="H11" s="49">
        <f>SUM(H12,H22,H27)</f>
        <v>1476</v>
      </c>
      <c r="I11" s="49">
        <v>40</v>
      </c>
      <c r="J11" s="49">
        <f>SUM(J12,J22,J27)</f>
        <v>1413</v>
      </c>
      <c r="K11" s="49">
        <f>SUM(K12,K22,K27)</f>
        <v>797</v>
      </c>
      <c r="L11" s="49">
        <f>SUM(L12,L22,L27)</f>
        <v>595</v>
      </c>
      <c r="M11" s="49"/>
      <c r="N11" s="49">
        <f>SUM(N12,N22,N27)</f>
        <v>23</v>
      </c>
      <c r="O11" s="49">
        <f>SUM(O12,O22,O27)</f>
        <v>9</v>
      </c>
      <c r="P11" s="49">
        <f>SUM(P12,P22,P27)</f>
        <v>24</v>
      </c>
      <c r="Q11" s="49">
        <f>Q27+Q22+Q12</f>
        <v>0</v>
      </c>
      <c r="R11" s="49">
        <f>SUM(R12,R22,R27)</f>
        <v>612</v>
      </c>
      <c r="S11" s="49">
        <f>SUM(S12,S22,S27)</f>
        <v>864</v>
      </c>
      <c r="T11" s="49">
        <f>SUM(T12,T22,T27)</f>
        <v>0</v>
      </c>
      <c r="U11" s="49">
        <f>SUM(U12,U22,U27)</f>
        <v>0</v>
      </c>
      <c r="V11" s="49">
        <f>V27+V22+V12</f>
        <v>0</v>
      </c>
      <c r="W11" s="130">
        <v>0</v>
      </c>
      <c r="X11" s="49">
        <f>X27+X22+X12</f>
        <v>0</v>
      </c>
      <c r="Y11" s="130">
        <v>0</v>
      </c>
    </row>
    <row r="12" spans="1:25" ht="24" customHeight="1">
      <c r="A12" s="14"/>
      <c r="B12" s="99" t="s">
        <v>314</v>
      </c>
      <c r="C12" s="184"/>
      <c r="D12" s="168" t="s">
        <v>311</v>
      </c>
      <c r="E12" s="78"/>
      <c r="F12" s="78"/>
      <c r="G12" s="80"/>
      <c r="H12" s="79">
        <f>SUM(H13:H21)</f>
        <v>886</v>
      </c>
      <c r="I12" s="79">
        <f aca="true" t="shared" si="0" ref="I12:Y12">SUM(I13:I21)</f>
        <v>28</v>
      </c>
      <c r="J12" s="79">
        <f t="shared" si="0"/>
        <v>840</v>
      </c>
      <c r="K12" s="79">
        <f t="shared" si="0"/>
        <v>412</v>
      </c>
      <c r="L12" s="79">
        <f t="shared" si="0"/>
        <v>416</v>
      </c>
      <c r="M12" s="79">
        <f t="shared" si="0"/>
        <v>0</v>
      </c>
      <c r="N12" s="79">
        <f t="shared" si="0"/>
        <v>14</v>
      </c>
      <c r="O12" s="79">
        <f t="shared" si="0"/>
        <v>4</v>
      </c>
      <c r="P12" s="79">
        <f t="shared" si="0"/>
        <v>12</v>
      </c>
      <c r="Q12" s="79">
        <f t="shared" si="0"/>
        <v>0</v>
      </c>
      <c r="R12" s="79">
        <f t="shared" si="0"/>
        <v>422</v>
      </c>
      <c r="S12" s="79">
        <f t="shared" si="0"/>
        <v>464</v>
      </c>
      <c r="T12" s="79">
        <f t="shared" si="0"/>
        <v>0</v>
      </c>
      <c r="U12" s="79">
        <f t="shared" si="0"/>
        <v>0</v>
      </c>
      <c r="V12" s="79">
        <f t="shared" si="0"/>
        <v>0</v>
      </c>
      <c r="W12" s="79">
        <f t="shared" si="0"/>
        <v>0</v>
      </c>
      <c r="X12" s="79">
        <f t="shared" si="0"/>
        <v>0</v>
      </c>
      <c r="Y12" s="79">
        <f t="shared" si="0"/>
        <v>0</v>
      </c>
    </row>
    <row r="13" spans="1:25" ht="12.75">
      <c r="A13" s="229" t="s">
        <v>52</v>
      </c>
      <c r="B13" s="169" t="s">
        <v>315</v>
      </c>
      <c r="C13" s="255" t="s">
        <v>305</v>
      </c>
      <c r="D13" s="62" t="s">
        <v>137</v>
      </c>
      <c r="E13" s="63"/>
      <c r="F13" s="178"/>
      <c r="G13" s="63">
        <v>1</v>
      </c>
      <c r="H13" s="63">
        <f>J13+O13+P13+I13</f>
        <v>78</v>
      </c>
      <c r="I13" s="64"/>
      <c r="J13" s="63">
        <f>SUM(K13:N13)</f>
        <v>70</v>
      </c>
      <c r="K13" s="64">
        <v>34</v>
      </c>
      <c r="L13" s="65">
        <v>36</v>
      </c>
      <c r="M13" s="65"/>
      <c r="N13" s="65"/>
      <c r="O13" s="65">
        <v>2</v>
      </c>
      <c r="P13" s="65">
        <v>6</v>
      </c>
      <c r="Q13" s="65"/>
      <c r="R13" s="65">
        <v>78</v>
      </c>
      <c r="S13" s="70"/>
      <c r="T13" s="70"/>
      <c r="U13" s="70"/>
      <c r="V13" s="70"/>
      <c r="W13" s="132"/>
      <c r="X13" s="14"/>
      <c r="Y13" s="14"/>
    </row>
    <row r="14" spans="1:25" ht="12.75">
      <c r="A14" s="258"/>
      <c r="B14" s="169" t="s">
        <v>316</v>
      </c>
      <c r="C14" s="256"/>
      <c r="D14" s="62" t="s">
        <v>138</v>
      </c>
      <c r="E14" s="63"/>
      <c r="F14" s="63">
        <v>2</v>
      </c>
      <c r="G14" s="63"/>
      <c r="H14" s="63">
        <f aca="true" t="shared" si="1" ref="H14:H59">J14+O14+P14+I14</f>
        <v>117</v>
      </c>
      <c r="I14" s="64"/>
      <c r="J14" s="63">
        <f aca="true" t="shared" si="2" ref="J14:J20">SUM(K14:N14)</f>
        <v>117</v>
      </c>
      <c r="K14" s="64">
        <v>81</v>
      </c>
      <c r="L14" s="65">
        <v>34</v>
      </c>
      <c r="M14" s="65"/>
      <c r="N14" s="65">
        <v>2</v>
      </c>
      <c r="O14" s="65"/>
      <c r="P14" s="65"/>
      <c r="Q14" s="65"/>
      <c r="R14" s="65">
        <v>50</v>
      </c>
      <c r="S14" s="70">
        <v>67</v>
      </c>
      <c r="T14" s="70"/>
      <c r="U14" s="70"/>
      <c r="V14" s="70"/>
      <c r="W14" s="132"/>
      <c r="X14" s="14"/>
      <c r="Y14" s="14"/>
    </row>
    <row r="15" spans="1:25" ht="20.25" customHeight="1">
      <c r="A15" s="108" t="s">
        <v>18</v>
      </c>
      <c r="B15" s="100" t="s">
        <v>317</v>
      </c>
      <c r="C15" s="68" t="s">
        <v>306</v>
      </c>
      <c r="D15" s="62" t="s">
        <v>18</v>
      </c>
      <c r="E15" s="63"/>
      <c r="F15" s="63">
        <v>2</v>
      </c>
      <c r="G15" s="63"/>
      <c r="H15" s="63">
        <f t="shared" si="1"/>
        <v>117</v>
      </c>
      <c r="I15" s="64"/>
      <c r="J15" s="63">
        <f t="shared" si="2"/>
        <v>117</v>
      </c>
      <c r="K15" s="64"/>
      <c r="L15" s="65">
        <v>115</v>
      </c>
      <c r="M15" s="65"/>
      <c r="N15" s="65">
        <v>2</v>
      </c>
      <c r="O15" s="65"/>
      <c r="P15" s="65"/>
      <c r="Q15" s="65"/>
      <c r="R15" s="65">
        <v>50</v>
      </c>
      <c r="S15" s="70">
        <v>67</v>
      </c>
      <c r="T15" s="70"/>
      <c r="U15" s="70"/>
      <c r="V15" s="70"/>
      <c r="W15" s="132"/>
      <c r="X15" s="14"/>
      <c r="Y15" s="14"/>
    </row>
    <row r="16" spans="1:25" ht="23.25" customHeight="1">
      <c r="A16" s="181"/>
      <c r="B16" s="100" t="s">
        <v>318</v>
      </c>
      <c r="C16" s="186" t="s">
        <v>308</v>
      </c>
      <c r="D16" s="71" t="s">
        <v>165</v>
      </c>
      <c r="E16" s="63"/>
      <c r="F16" s="63">
        <v>1</v>
      </c>
      <c r="G16" s="63">
        <v>2</v>
      </c>
      <c r="H16" s="63">
        <f t="shared" si="1"/>
        <v>234</v>
      </c>
      <c r="I16" s="64"/>
      <c r="J16" s="63">
        <f t="shared" si="2"/>
        <v>226</v>
      </c>
      <c r="K16" s="64">
        <v>152</v>
      </c>
      <c r="L16" s="65">
        <v>74</v>
      </c>
      <c r="M16" s="65"/>
      <c r="N16" s="65"/>
      <c r="O16" s="65">
        <v>2</v>
      </c>
      <c r="P16" s="65">
        <v>6</v>
      </c>
      <c r="Q16" s="65"/>
      <c r="R16" s="65">
        <v>64</v>
      </c>
      <c r="S16" s="70">
        <v>170</v>
      </c>
      <c r="T16" s="70"/>
      <c r="U16" s="70"/>
      <c r="V16" s="70"/>
      <c r="W16" s="132"/>
      <c r="X16" s="14"/>
      <c r="Y16" s="14"/>
    </row>
    <row r="17" spans="1:25" ht="20.25" customHeight="1">
      <c r="A17" s="229" t="s">
        <v>139</v>
      </c>
      <c r="B17" s="100" t="s">
        <v>319</v>
      </c>
      <c r="C17" s="185" t="s">
        <v>307</v>
      </c>
      <c r="D17" s="62" t="s">
        <v>19</v>
      </c>
      <c r="E17" s="63"/>
      <c r="F17" s="63">
        <v>1</v>
      </c>
      <c r="G17" s="63"/>
      <c r="H17" s="63">
        <f t="shared" si="1"/>
        <v>78</v>
      </c>
      <c r="I17" s="64"/>
      <c r="J17" s="63">
        <f t="shared" si="2"/>
        <v>78</v>
      </c>
      <c r="K17" s="64">
        <v>66</v>
      </c>
      <c r="L17" s="65">
        <v>10</v>
      </c>
      <c r="M17" s="65"/>
      <c r="N17" s="65">
        <v>2</v>
      </c>
      <c r="O17" s="65"/>
      <c r="P17" s="65"/>
      <c r="Q17" s="65"/>
      <c r="R17" s="65">
        <v>78</v>
      </c>
      <c r="S17" s="70"/>
      <c r="T17" s="70"/>
      <c r="U17" s="70"/>
      <c r="V17" s="70"/>
      <c r="W17" s="132"/>
      <c r="X17" s="14"/>
      <c r="Y17" s="14"/>
    </row>
    <row r="18" spans="1:25" ht="12.75">
      <c r="A18" s="230"/>
      <c r="B18" s="100" t="s">
        <v>320</v>
      </c>
      <c r="C18" s="255" t="s">
        <v>310</v>
      </c>
      <c r="D18" s="62" t="s">
        <v>21</v>
      </c>
      <c r="E18" s="63"/>
      <c r="F18" s="63">
        <v>2</v>
      </c>
      <c r="G18" s="63"/>
      <c r="H18" s="63">
        <f t="shared" si="1"/>
        <v>117</v>
      </c>
      <c r="I18" s="64"/>
      <c r="J18" s="63">
        <f t="shared" si="2"/>
        <v>117</v>
      </c>
      <c r="K18" s="64">
        <v>5</v>
      </c>
      <c r="L18" s="65">
        <v>110</v>
      </c>
      <c r="M18" s="65"/>
      <c r="N18" s="65">
        <v>2</v>
      </c>
      <c r="O18" s="65"/>
      <c r="P18" s="65"/>
      <c r="Q18" s="65"/>
      <c r="R18" s="65">
        <v>67</v>
      </c>
      <c r="S18" s="70">
        <v>50</v>
      </c>
      <c r="T18" s="70"/>
      <c r="U18" s="70"/>
      <c r="V18" s="70"/>
      <c r="W18" s="132"/>
      <c r="X18" s="14"/>
      <c r="Y18" s="14"/>
    </row>
    <row r="19" spans="1:25" ht="12.75">
      <c r="A19" s="229" t="s">
        <v>140</v>
      </c>
      <c r="B19" s="100" t="s">
        <v>322</v>
      </c>
      <c r="C19" s="261"/>
      <c r="D19" s="62" t="s">
        <v>20</v>
      </c>
      <c r="E19" s="63">
        <v>2</v>
      </c>
      <c r="F19" s="63"/>
      <c r="G19" s="63"/>
      <c r="H19" s="63">
        <f t="shared" si="1"/>
        <v>70</v>
      </c>
      <c r="I19" s="64"/>
      <c r="J19" s="63">
        <f t="shared" si="2"/>
        <v>70</v>
      </c>
      <c r="K19" s="64">
        <v>54</v>
      </c>
      <c r="L19" s="65">
        <v>14</v>
      </c>
      <c r="M19" s="65"/>
      <c r="N19" s="65">
        <v>2</v>
      </c>
      <c r="O19" s="65"/>
      <c r="P19" s="65"/>
      <c r="Q19" s="65"/>
      <c r="R19" s="65"/>
      <c r="S19" s="70">
        <v>70</v>
      </c>
      <c r="T19" s="70"/>
      <c r="U19" s="70"/>
      <c r="V19" s="70"/>
      <c r="W19" s="132"/>
      <c r="X19" s="14"/>
      <c r="Y19" s="14"/>
    </row>
    <row r="20" spans="1:25" ht="24">
      <c r="A20" s="230"/>
      <c r="B20" s="100" t="s">
        <v>321</v>
      </c>
      <c r="C20" s="68" t="s">
        <v>309</v>
      </c>
      <c r="D20" s="62" t="s">
        <v>135</v>
      </c>
      <c r="E20" s="63"/>
      <c r="F20" s="63">
        <v>1</v>
      </c>
      <c r="G20" s="63"/>
      <c r="H20" s="63">
        <f t="shared" si="1"/>
        <v>35</v>
      </c>
      <c r="I20" s="64"/>
      <c r="J20" s="63">
        <f t="shared" si="2"/>
        <v>35</v>
      </c>
      <c r="K20" s="64">
        <v>20</v>
      </c>
      <c r="L20" s="65">
        <v>13</v>
      </c>
      <c r="M20" s="65"/>
      <c r="N20" s="65">
        <v>2</v>
      </c>
      <c r="O20" s="65"/>
      <c r="P20" s="65"/>
      <c r="Q20" s="65"/>
      <c r="R20" s="65">
        <v>35</v>
      </c>
      <c r="S20" s="70"/>
      <c r="T20" s="70"/>
      <c r="U20" s="70"/>
      <c r="V20" s="70"/>
      <c r="W20" s="132"/>
      <c r="X20" s="14"/>
      <c r="Y20" s="14"/>
    </row>
    <row r="21" spans="1:25" ht="12.75">
      <c r="A21" s="183"/>
      <c r="B21" s="100"/>
      <c r="C21" s="68"/>
      <c r="D21" s="62" t="s">
        <v>273</v>
      </c>
      <c r="E21" s="63"/>
      <c r="F21" s="63">
        <v>2</v>
      </c>
      <c r="G21" s="63"/>
      <c r="H21" s="63">
        <f>SUM(I21,J21,N21)</f>
        <v>40</v>
      </c>
      <c r="I21" s="64">
        <v>28</v>
      </c>
      <c r="J21" s="70">
        <v>10</v>
      </c>
      <c r="K21" s="64"/>
      <c r="L21" s="65">
        <v>10</v>
      </c>
      <c r="M21" s="65"/>
      <c r="N21" s="65">
        <v>2</v>
      </c>
      <c r="O21" s="65"/>
      <c r="P21" s="65"/>
      <c r="Q21" s="65"/>
      <c r="R21" s="70"/>
      <c r="S21" s="70">
        <v>40</v>
      </c>
      <c r="T21" s="70"/>
      <c r="U21" s="70"/>
      <c r="V21" s="70"/>
      <c r="W21" s="187"/>
      <c r="X21" s="188"/>
      <c r="Y21" s="189"/>
    </row>
    <row r="22" spans="1:26" ht="28.5" customHeight="1">
      <c r="A22" s="109"/>
      <c r="B22" s="101" t="s">
        <v>270</v>
      </c>
      <c r="C22" s="101"/>
      <c r="D22" s="78" t="s">
        <v>312</v>
      </c>
      <c r="E22" s="80"/>
      <c r="F22" s="80"/>
      <c r="G22" s="80"/>
      <c r="H22" s="80">
        <f>SUM(H23:H26)</f>
        <v>446</v>
      </c>
      <c r="I22" s="80">
        <f aca="true" t="shared" si="3" ref="I22:Y22">SUM(I23:I26)</f>
        <v>0</v>
      </c>
      <c r="J22" s="80">
        <f t="shared" si="3"/>
        <v>429</v>
      </c>
      <c r="K22" s="80">
        <f t="shared" si="3"/>
        <v>271</v>
      </c>
      <c r="L22" s="80">
        <f t="shared" si="3"/>
        <v>155</v>
      </c>
      <c r="M22" s="80">
        <f t="shared" si="3"/>
        <v>0</v>
      </c>
      <c r="N22" s="80">
        <f t="shared" si="3"/>
        <v>3</v>
      </c>
      <c r="O22" s="80">
        <f t="shared" si="3"/>
        <v>5</v>
      </c>
      <c r="P22" s="80">
        <f t="shared" si="3"/>
        <v>12</v>
      </c>
      <c r="Q22" s="80">
        <f t="shared" si="3"/>
        <v>0</v>
      </c>
      <c r="R22" s="80">
        <f t="shared" si="3"/>
        <v>126</v>
      </c>
      <c r="S22" s="80">
        <f t="shared" si="3"/>
        <v>320</v>
      </c>
      <c r="T22" s="80">
        <f t="shared" si="3"/>
        <v>0</v>
      </c>
      <c r="U22" s="80">
        <f t="shared" si="3"/>
        <v>0</v>
      </c>
      <c r="V22" s="80">
        <f t="shared" si="3"/>
        <v>0</v>
      </c>
      <c r="W22" s="80">
        <f t="shared" si="3"/>
        <v>0</v>
      </c>
      <c r="X22" s="80">
        <f t="shared" si="3"/>
        <v>0</v>
      </c>
      <c r="Y22" s="80">
        <f t="shared" si="3"/>
        <v>0</v>
      </c>
      <c r="Z22" s="131"/>
    </row>
    <row r="23" spans="1:26" ht="21" customHeight="1">
      <c r="A23" s="170"/>
      <c r="B23" s="175" t="s">
        <v>323</v>
      </c>
      <c r="C23" s="71" t="s">
        <v>313</v>
      </c>
      <c r="D23" s="169" t="s">
        <v>269</v>
      </c>
      <c r="E23" s="63"/>
      <c r="F23" s="63">
        <v>1</v>
      </c>
      <c r="G23" s="178"/>
      <c r="H23" s="63">
        <f t="shared" si="1"/>
        <v>17</v>
      </c>
      <c r="I23" s="64"/>
      <c r="J23" s="70">
        <v>16</v>
      </c>
      <c r="K23" s="64">
        <v>15</v>
      </c>
      <c r="L23" s="65"/>
      <c r="M23" s="65"/>
      <c r="N23" s="65">
        <v>1</v>
      </c>
      <c r="O23" s="65">
        <v>1</v>
      </c>
      <c r="P23" s="65"/>
      <c r="Q23" s="65"/>
      <c r="R23" s="65">
        <v>17</v>
      </c>
      <c r="S23" s="70"/>
      <c r="T23" s="172"/>
      <c r="U23" s="172"/>
      <c r="V23" s="172"/>
      <c r="W23" s="173"/>
      <c r="X23" s="173"/>
      <c r="Y23" s="174"/>
      <c r="Z23" s="171"/>
    </row>
    <row r="24" spans="1:25" ht="24">
      <c r="A24" s="229" t="s">
        <v>141</v>
      </c>
      <c r="B24" s="175" t="s">
        <v>324</v>
      </c>
      <c r="C24" s="186" t="s">
        <v>308</v>
      </c>
      <c r="D24" s="62" t="s">
        <v>130</v>
      </c>
      <c r="E24" s="63"/>
      <c r="F24" s="63"/>
      <c r="G24" s="63">
        <v>2</v>
      </c>
      <c r="H24" s="63">
        <f t="shared" si="1"/>
        <v>156</v>
      </c>
      <c r="I24" s="64"/>
      <c r="J24" s="70">
        <f>SUM(K24:L24)</f>
        <v>148</v>
      </c>
      <c r="K24" s="64">
        <v>66</v>
      </c>
      <c r="L24" s="65">
        <v>82</v>
      </c>
      <c r="M24" s="65"/>
      <c r="N24" s="65"/>
      <c r="O24" s="65">
        <v>2</v>
      </c>
      <c r="P24" s="65">
        <v>6</v>
      </c>
      <c r="Q24" s="65"/>
      <c r="R24" s="65">
        <v>46</v>
      </c>
      <c r="S24" s="70">
        <v>110</v>
      </c>
      <c r="T24" s="70"/>
      <c r="U24" s="70"/>
      <c r="V24" s="70"/>
      <c r="W24" s="132"/>
      <c r="X24" s="14"/>
      <c r="Y24" s="14"/>
    </row>
    <row r="25" spans="1:25" ht="21.75" customHeight="1">
      <c r="A25" s="230"/>
      <c r="B25" s="175" t="s">
        <v>325</v>
      </c>
      <c r="C25" s="68" t="s">
        <v>309</v>
      </c>
      <c r="D25" s="62" t="s">
        <v>22</v>
      </c>
      <c r="E25" s="63"/>
      <c r="F25" s="63"/>
      <c r="G25" s="63">
        <v>2</v>
      </c>
      <c r="H25" s="63">
        <f t="shared" si="1"/>
        <v>195</v>
      </c>
      <c r="I25" s="64"/>
      <c r="J25" s="70">
        <f>SUM(K25:N25)</f>
        <v>187</v>
      </c>
      <c r="K25" s="64">
        <v>124</v>
      </c>
      <c r="L25" s="65">
        <v>63</v>
      </c>
      <c r="M25" s="65"/>
      <c r="N25" s="65"/>
      <c r="O25" s="65">
        <v>2</v>
      </c>
      <c r="P25" s="65">
        <v>6</v>
      </c>
      <c r="Q25" s="65"/>
      <c r="R25" s="65">
        <v>63</v>
      </c>
      <c r="S25" s="70">
        <v>132</v>
      </c>
      <c r="T25" s="70"/>
      <c r="U25" s="70"/>
      <c r="V25" s="70"/>
      <c r="W25" s="132"/>
      <c r="X25" s="14"/>
      <c r="Y25" s="14"/>
    </row>
    <row r="26" spans="1:25" ht="21.75" customHeight="1">
      <c r="A26" s="182"/>
      <c r="B26" s="175" t="s">
        <v>326</v>
      </c>
      <c r="C26" s="185" t="s">
        <v>307</v>
      </c>
      <c r="D26" s="62" t="s">
        <v>271</v>
      </c>
      <c r="E26" s="63"/>
      <c r="F26" s="63">
        <v>2</v>
      </c>
      <c r="G26" s="63"/>
      <c r="H26" s="63">
        <f t="shared" si="1"/>
        <v>78</v>
      </c>
      <c r="I26" s="64"/>
      <c r="J26" s="70">
        <f>SUM(K26:N26)</f>
        <v>78</v>
      </c>
      <c r="K26" s="64">
        <v>66</v>
      </c>
      <c r="L26" s="65">
        <v>10</v>
      </c>
      <c r="M26" s="65"/>
      <c r="N26" s="65">
        <v>2</v>
      </c>
      <c r="O26" s="65"/>
      <c r="P26" s="65"/>
      <c r="Q26" s="65"/>
      <c r="R26" s="65"/>
      <c r="S26" s="70">
        <v>78</v>
      </c>
      <c r="T26" s="70"/>
      <c r="U26" s="70"/>
      <c r="V26" s="70"/>
      <c r="W26" s="70"/>
      <c r="X26" s="14"/>
      <c r="Y26" s="14"/>
    </row>
    <row r="27" spans="1:25" ht="12.75">
      <c r="A27" s="265"/>
      <c r="B27" s="101" t="s">
        <v>274</v>
      </c>
      <c r="C27" s="101"/>
      <c r="D27" s="78" t="s">
        <v>272</v>
      </c>
      <c r="E27" s="80"/>
      <c r="F27" s="80"/>
      <c r="G27" s="80"/>
      <c r="H27" s="80">
        <f>SUM(H28:H29)</f>
        <v>144</v>
      </c>
      <c r="I27" s="80">
        <f aca="true" t="shared" si="4" ref="I27:Y27">SUM(I28:I29)</f>
        <v>0</v>
      </c>
      <c r="J27" s="80">
        <f t="shared" si="4"/>
        <v>144</v>
      </c>
      <c r="K27" s="80">
        <f t="shared" si="4"/>
        <v>114</v>
      </c>
      <c r="L27" s="80">
        <f t="shared" si="4"/>
        <v>24</v>
      </c>
      <c r="M27" s="80">
        <f t="shared" si="4"/>
        <v>0</v>
      </c>
      <c r="N27" s="80">
        <f t="shared" si="4"/>
        <v>6</v>
      </c>
      <c r="O27" s="80">
        <f t="shared" si="4"/>
        <v>0</v>
      </c>
      <c r="P27" s="80">
        <f t="shared" si="4"/>
        <v>0</v>
      </c>
      <c r="Q27" s="80">
        <f t="shared" si="4"/>
        <v>0</v>
      </c>
      <c r="R27" s="80">
        <f t="shared" si="4"/>
        <v>64</v>
      </c>
      <c r="S27" s="80">
        <f t="shared" si="4"/>
        <v>80</v>
      </c>
      <c r="T27" s="80">
        <f t="shared" si="4"/>
        <v>0</v>
      </c>
      <c r="U27" s="80">
        <f t="shared" si="4"/>
        <v>0</v>
      </c>
      <c r="V27" s="80">
        <f t="shared" si="4"/>
        <v>0</v>
      </c>
      <c r="W27" s="80">
        <f t="shared" si="4"/>
        <v>0</v>
      </c>
      <c r="X27" s="80">
        <f t="shared" si="4"/>
        <v>0</v>
      </c>
      <c r="Y27" s="80">
        <f t="shared" si="4"/>
        <v>0</v>
      </c>
    </row>
    <row r="28" spans="1:25" ht="24">
      <c r="A28" s="266"/>
      <c r="B28" s="100" t="s">
        <v>327</v>
      </c>
      <c r="C28" s="68" t="s">
        <v>309</v>
      </c>
      <c r="D28" s="62" t="s">
        <v>275</v>
      </c>
      <c r="E28" s="63"/>
      <c r="F28" s="63">
        <v>12</v>
      </c>
      <c r="G28" s="63"/>
      <c r="H28" s="63">
        <f t="shared" si="1"/>
        <v>128</v>
      </c>
      <c r="I28" s="64"/>
      <c r="J28" s="63">
        <f>SUM(K28:N28)</f>
        <v>128</v>
      </c>
      <c r="K28" s="64">
        <v>100</v>
      </c>
      <c r="L28" s="65">
        <v>24</v>
      </c>
      <c r="M28" s="65"/>
      <c r="N28" s="65">
        <v>4</v>
      </c>
      <c r="O28" s="176"/>
      <c r="P28" s="176"/>
      <c r="Q28" s="176"/>
      <c r="R28" s="70">
        <v>64</v>
      </c>
      <c r="S28" s="70">
        <v>64</v>
      </c>
      <c r="T28" s="172"/>
      <c r="U28" s="172"/>
      <c r="V28" s="172"/>
      <c r="W28" s="172"/>
      <c r="X28" s="172"/>
      <c r="Y28" s="172"/>
    </row>
    <row r="29" spans="1:25" ht="14.25" customHeight="1">
      <c r="A29" s="266"/>
      <c r="B29" s="100" t="s">
        <v>328</v>
      </c>
      <c r="C29" s="100"/>
      <c r="D29" s="62" t="s">
        <v>276</v>
      </c>
      <c r="E29" s="63">
        <v>2</v>
      </c>
      <c r="F29" s="178"/>
      <c r="G29" s="63"/>
      <c r="H29" s="63">
        <f t="shared" si="1"/>
        <v>16</v>
      </c>
      <c r="I29" s="64"/>
      <c r="J29" s="63">
        <f>SUM(K29:N29)</f>
        <v>16</v>
      </c>
      <c r="K29" s="64">
        <v>14</v>
      </c>
      <c r="L29" s="65"/>
      <c r="M29" s="65"/>
      <c r="N29" s="65">
        <v>2</v>
      </c>
      <c r="O29" s="65"/>
      <c r="P29" s="65"/>
      <c r="Q29" s="65"/>
      <c r="R29" s="70"/>
      <c r="S29" s="70">
        <v>16</v>
      </c>
      <c r="T29" s="70"/>
      <c r="U29" s="70"/>
      <c r="V29" s="70"/>
      <c r="W29" s="132"/>
      <c r="X29" s="154"/>
      <c r="Y29" s="14"/>
    </row>
    <row r="30" spans="1:25" ht="24">
      <c r="A30" s="266"/>
      <c r="B30" s="177" t="s">
        <v>194</v>
      </c>
      <c r="C30" s="177"/>
      <c r="D30" s="125" t="s">
        <v>162</v>
      </c>
      <c r="E30" s="114"/>
      <c r="F30" s="124"/>
      <c r="G30" s="114"/>
      <c r="H30" s="126">
        <f>SUM(H31:H35)</f>
        <v>468</v>
      </c>
      <c r="I30" s="126">
        <f aca="true" t="shared" si="5" ref="I30:Y30">SUM(I31:I35)</f>
        <v>0</v>
      </c>
      <c r="J30" s="126">
        <f t="shared" si="5"/>
        <v>458</v>
      </c>
      <c r="K30" s="126">
        <f t="shared" si="5"/>
        <v>136</v>
      </c>
      <c r="L30" s="126">
        <f t="shared" si="5"/>
        <v>312</v>
      </c>
      <c r="M30" s="126">
        <f t="shared" si="5"/>
        <v>0</v>
      </c>
      <c r="N30" s="126">
        <f t="shared" si="5"/>
        <v>10</v>
      </c>
      <c r="O30" s="126">
        <f t="shared" si="5"/>
        <v>10</v>
      </c>
      <c r="P30" s="126">
        <f t="shared" si="5"/>
        <v>0</v>
      </c>
      <c r="Q30" s="126">
        <f t="shared" si="5"/>
        <v>0</v>
      </c>
      <c r="R30" s="126">
        <f t="shared" si="5"/>
        <v>0</v>
      </c>
      <c r="S30" s="126">
        <f t="shared" si="5"/>
        <v>0</v>
      </c>
      <c r="T30" s="126">
        <f t="shared" si="5"/>
        <v>132</v>
      </c>
      <c r="U30" s="126">
        <f t="shared" si="5"/>
        <v>60</v>
      </c>
      <c r="V30" s="126">
        <f t="shared" si="5"/>
        <v>58</v>
      </c>
      <c r="W30" s="126">
        <f t="shared" si="5"/>
        <v>68</v>
      </c>
      <c r="X30" s="126">
        <f t="shared" si="5"/>
        <v>72</v>
      </c>
      <c r="Y30" s="126">
        <f t="shared" si="5"/>
        <v>78</v>
      </c>
    </row>
    <row r="31" spans="1:25" ht="12.75">
      <c r="A31" s="266"/>
      <c r="B31" s="100" t="s">
        <v>195</v>
      </c>
      <c r="C31" s="100"/>
      <c r="D31" s="62" t="s">
        <v>163</v>
      </c>
      <c r="E31" s="63">
        <v>3</v>
      </c>
      <c r="F31" s="66"/>
      <c r="G31" s="63"/>
      <c r="H31" s="63">
        <f t="shared" si="1"/>
        <v>48</v>
      </c>
      <c r="I31" s="68"/>
      <c r="J31" s="63">
        <v>44</v>
      </c>
      <c r="K31" s="68">
        <v>42</v>
      </c>
      <c r="L31" s="65"/>
      <c r="M31" s="65"/>
      <c r="N31" s="65">
        <v>2</v>
      </c>
      <c r="O31" s="65">
        <v>4</v>
      </c>
      <c r="P31" s="65"/>
      <c r="Q31" s="65"/>
      <c r="R31" s="83"/>
      <c r="S31" s="83"/>
      <c r="T31" s="83">
        <v>48</v>
      </c>
      <c r="U31" s="83"/>
      <c r="V31" s="83"/>
      <c r="W31" s="133"/>
      <c r="X31" s="14"/>
      <c r="Y31" s="14"/>
    </row>
    <row r="32" spans="1:25" ht="12.75">
      <c r="A32" s="266"/>
      <c r="B32" s="100" t="s">
        <v>196</v>
      </c>
      <c r="C32" s="100"/>
      <c r="D32" s="62" t="s">
        <v>19</v>
      </c>
      <c r="E32" s="63"/>
      <c r="F32" s="66">
        <v>3</v>
      </c>
      <c r="G32" s="63"/>
      <c r="H32" s="63">
        <f t="shared" si="1"/>
        <v>48</v>
      </c>
      <c r="I32" s="68"/>
      <c r="J32" s="63">
        <v>44</v>
      </c>
      <c r="K32" s="68">
        <v>42</v>
      </c>
      <c r="L32" s="65"/>
      <c r="M32" s="65"/>
      <c r="N32" s="65">
        <v>2</v>
      </c>
      <c r="O32" s="65">
        <v>4</v>
      </c>
      <c r="P32" s="65"/>
      <c r="Q32" s="65"/>
      <c r="R32" s="83"/>
      <c r="S32" s="83"/>
      <c r="T32" s="83">
        <v>48</v>
      </c>
      <c r="U32" s="83"/>
      <c r="V32" s="83"/>
      <c r="W32" s="133"/>
      <c r="X32" s="14"/>
      <c r="Y32" s="14"/>
    </row>
    <row r="33" spans="1:25" ht="12.75">
      <c r="A33" s="266"/>
      <c r="B33" s="100" t="s">
        <v>197</v>
      </c>
      <c r="C33" s="100"/>
      <c r="D33" s="62" t="s">
        <v>150</v>
      </c>
      <c r="E33" s="63">
        <v>8</v>
      </c>
      <c r="F33" s="66"/>
      <c r="G33" s="63"/>
      <c r="H33" s="63">
        <f t="shared" si="1"/>
        <v>168</v>
      </c>
      <c r="I33" s="68"/>
      <c r="J33" s="63">
        <f>SUM(K33:N33)</f>
        <v>168</v>
      </c>
      <c r="K33" s="68">
        <v>8</v>
      </c>
      <c r="L33" s="65">
        <v>158</v>
      </c>
      <c r="M33" s="65"/>
      <c r="N33" s="65">
        <v>2</v>
      </c>
      <c r="O33" s="65"/>
      <c r="P33" s="65"/>
      <c r="Q33" s="65"/>
      <c r="R33" s="83"/>
      <c r="S33" s="83"/>
      <c r="T33" s="14"/>
      <c r="U33" s="83">
        <v>30</v>
      </c>
      <c r="V33" s="83">
        <v>30</v>
      </c>
      <c r="W33" s="133">
        <v>34</v>
      </c>
      <c r="X33" s="153">
        <v>36</v>
      </c>
      <c r="Y33" s="83">
        <v>38</v>
      </c>
    </row>
    <row r="34" spans="1:25" ht="12.75">
      <c r="A34" s="266"/>
      <c r="B34" s="100" t="s">
        <v>198</v>
      </c>
      <c r="C34" s="100"/>
      <c r="D34" s="62" t="s">
        <v>21</v>
      </c>
      <c r="E34" s="63">
        <v>8</v>
      </c>
      <c r="F34" s="66"/>
      <c r="G34" s="63"/>
      <c r="H34" s="63">
        <f t="shared" si="1"/>
        <v>168</v>
      </c>
      <c r="I34" s="68"/>
      <c r="J34" s="63">
        <f>SUM(K34:N34)</f>
        <v>168</v>
      </c>
      <c r="K34" s="68">
        <v>12</v>
      </c>
      <c r="L34" s="65">
        <v>154</v>
      </c>
      <c r="M34" s="65"/>
      <c r="N34" s="65">
        <v>2</v>
      </c>
      <c r="O34" s="65"/>
      <c r="P34" s="65"/>
      <c r="Q34" s="65"/>
      <c r="R34" s="83"/>
      <c r="S34" s="83"/>
      <c r="T34" s="14"/>
      <c r="U34" s="83">
        <v>30</v>
      </c>
      <c r="V34" s="83">
        <v>28</v>
      </c>
      <c r="W34" s="133">
        <v>34</v>
      </c>
      <c r="X34" s="153">
        <v>36</v>
      </c>
      <c r="Y34" s="83">
        <v>40</v>
      </c>
    </row>
    <row r="35" spans="1:25" ht="12.75">
      <c r="A35" s="266"/>
      <c r="B35" s="100" t="s">
        <v>199</v>
      </c>
      <c r="C35" s="100"/>
      <c r="D35" s="62" t="s">
        <v>151</v>
      </c>
      <c r="E35" s="63">
        <v>3</v>
      </c>
      <c r="F35" s="66"/>
      <c r="G35" s="63"/>
      <c r="H35" s="63">
        <f t="shared" si="1"/>
        <v>36</v>
      </c>
      <c r="I35" s="68"/>
      <c r="J35" s="65">
        <f>SUM(K35:N35)</f>
        <v>34</v>
      </c>
      <c r="K35" s="68">
        <v>32</v>
      </c>
      <c r="L35" s="65"/>
      <c r="M35" s="65"/>
      <c r="N35" s="65">
        <v>2</v>
      </c>
      <c r="O35" s="65">
        <v>2</v>
      </c>
      <c r="P35" s="65"/>
      <c r="Q35" s="65"/>
      <c r="R35" s="83"/>
      <c r="S35" s="83"/>
      <c r="T35" s="83">
        <v>36</v>
      </c>
      <c r="U35" s="83"/>
      <c r="V35" s="83"/>
      <c r="W35" s="133"/>
      <c r="X35" s="154"/>
      <c r="Y35" s="154"/>
    </row>
    <row r="36" spans="1:25" ht="12.75">
      <c r="A36" s="266"/>
      <c r="B36" s="123" t="s">
        <v>191</v>
      </c>
      <c r="C36" s="123"/>
      <c r="D36" s="125" t="s">
        <v>164</v>
      </c>
      <c r="E36" s="114"/>
      <c r="F36" s="124"/>
      <c r="G36" s="114"/>
      <c r="H36" s="126">
        <f>SUM(H37:H38)</f>
        <v>144</v>
      </c>
      <c r="I36" s="126">
        <f aca="true" t="shared" si="6" ref="I36:Y36">SUM(I37:I38)</f>
        <v>0</v>
      </c>
      <c r="J36" s="126">
        <f t="shared" si="6"/>
        <v>132</v>
      </c>
      <c r="K36" s="126">
        <f t="shared" si="6"/>
        <v>52</v>
      </c>
      <c r="L36" s="126">
        <f t="shared" si="6"/>
        <v>76</v>
      </c>
      <c r="M36" s="126">
        <f t="shared" si="6"/>
        <v>0</v>
      </c>
      <c r="N36" s="126">
        <f t="shared" si="6"/>
        <v>4</v>
      </c>
      <c r="O36" s="126">
        <f t="shared" si="6"/>
        <v>12</v>
      </c>
      <c r="P36" s="126">
        <f t="shared" si="6"/>
        <v>0</v>
      </c>
      <c r="Q36" s="126">
        <f t="shared" si="6"/>
        <v>0</v>
      </c>
      <c r="R36" s="126">
        <f t="shared" si="6"/>
        <v>0</v>
      </c>
      <c r="S36" s="126">
        <f t="shared" si="6"/>
        <v>0</v>
      </c>
      <c r="T36" s="126">
        <f t="shared" si="6"/>
        <v>144</v>
      </c>
      <c r="U36" s="126">
        <f t="shared" si="6"/>
        <v>0</v>
      </c>
      <c r="V36" s="126">
        <f t="shared" si="6"/>
        <v>0</v>
      </c>
      <c r="W36" s="126">
        <f t="shared" si="6"/>
        <v>0</v>
      </c>
      <c r="X36" s="126">
        <f t="shared" si="6"/>
        <v>0</v>
      </c>
      <c r="Y36" s="126">
        <f t="shared" si="6"/>
        <v>0</v>
      </c>
    </row>
    <row r="37" spans="1:25" ht="12.75">
      <c r="A37" s="266"/>
      <c r="B37" s="100" t="s">
        <v>192</v>
      </c>
      <c r="C37" s="100"/>
      <c r="D37" s="62" t="s">
        <v>165</v>
      </c>
      <c r="E37" s="63"/>
      <c r="F37" s="66">
        <v>3</v>
      </c>
      <c r="G37" s="63"/>
      <c r="H37" s="63">
        <f t="shared" si="1"/>
        <v>72</v>
      </c>
      <c r="I37" s="68"/>
      <c r="J37" s="65">
        <f>SUM(K37:N37)</f>
        <v>66</v>
      </c>
      <c r="K37" s="68">
        <v>32</v>
      </c>
      <c r="L37" s="65">
        <v>32</v>
      </c>
      <c r="M37" s="65"/>
      <c r="N37" s="65">
        <v>2</v>
      </c>
      <c r="O37" s="65">
        <v>6</v>
      </c>
      <c r="P37" s="65"/>
      <c r="Q37" s="65"/>
      <c r="R37" s="83"/>
      <c r="S37" s="83"/>
      <c r="T37" s="83">
        <v>72</v>
      </c>
      <c r="U37" s="83"/>
      <c r="V37" s="83"/>
      <c r="W37" s="133"/>
      <c r="X37" s="14"/>
      <c r="Y37" s="14"/>
    </row>
    <row r="38" spans="1:25" ht="12.75">
      <c r="A38" s="266"/>
      <c r="B38" s="100" t="s">
        <v>193</v>
      </c>
      <c r="C38" s="100"/>
      <c r="D38" s="62" t="s">
        <v>130</v>
      </c>
      <c r="E38" s="63"/>
      <c r="F38" s="66">
        <v>3</v>
      </c>
      <c r="G38" s="63"/>
      <c r="H38" s="63">
        <f t="shared" si="1"/>
        <v>72</v>
      </c>
      <c r="I38" s="68"/>
      <c r="J38" s="65">
        <f>SUM(K38:N38)</f>
        <v>66</v>
      </c>
      <c r="K38" s="68">
        <v>20</v>
      </c>
      <c r="L38" s="65">
        <v>44</v>
      </c>
      <c r="M38" s="65"/>
      <c r="N38" s="65">
        <v>2</v>
      </c>
      <c r="O38" s="65">
        <v>6</v>
      </c>
      <c r="P38" s="65"/>
      <c r="Q38" s="65"/>
      <c r="R38" s="83"/>
      <c r="S38" s="83"/>
      <c r="T38" s="83">
        <v>72</v>
      </c>
      <c r="U38" s="83"/>
      <c r="V38" s="83"/>
      <c r="W38" s="133"/>
      <c r="X38" s="14"/>
      <c r="Y38" s="14"/>
    </row>
    <row r="39" spans="1:25" ht="12.75">
      <c r="A39" s="266"/>
      <c r="B39" s="98" t="s">
        <v>25</v>
      </c>
      <c r="C39" s="98"/>
      <c r="D39" s="56" t="s">
        <v>49</v>
      </c>
      <c r="E39" s="53"/>
      <c r="F39" s="57"/>
      <c r="G39" s="53"/>
      <c r="H39" s="58">
        <f aca="true" t="shared" si="7" ref="H39:Y39">SUM(H40:H59)</f>
        <v>1698</v>
      </c>
      <c r="I39" s="58">
        <f t="shared" si="7"/>
        <v>0</v>
      </c>
      <c r="J39" s="58">
        <f t="shared" si="7"/>
        <v>1620</v>
      </c>
      <c r="K39" s="58">
        <f t="shared" si="7"/>
        <v>810</v>
      </c>
      <c r="L39" s="58">
        <f t="shared" si="7"/>
        <v>776</v>
      </c>
      <c r="M39" s="58">
        <f t="shared" si="7"/>
        <v>0</v>
      </c>
      <c r="N39" s="58">
        <f t="shared" si="7"/>
        <v>34</v>
      </c>
      <c r="O39" s="58">
        <f t="shared" si="7"/>
        <v>60</v>
      </c>
      <c r="P39" s="58">
        <f t="shared" si="7"/>
        <v>18</v>
      </c>
      <c r="Q39" s="58">
        <f t="shared" si="7"/>
        <v>0</v>
      </c>
      <c r="R39" s="58">
        <f t="shared" si="7"/>
        <v>0</v>
      </c>
      <c r="S39" s="58">
        <f t="shared" si="7"/>
        <v>0</v>
      </c>
      <c r="T39" s="58">
        <f t="shared" si="7"/>
        <v>336</v>
      </c>
      <c r="U39" s="58">
        <f t="shared" si="7"/>
        <v>294</v>
      </c>
      <c r="V39" s="58">
        <f t="shared" si="7"/>
        <v>0</v>
      </c>
      <c r="W39" s="58">
        <f t="shared" si="7"/>
        <v>672</v>
      </c>
      <c r="X39" s="58">
        <f t="shared" si="7"/>
        <v>244</v>
      </c>
      <c r="Y39" s="58">
        <f t="shared" si="7"/>
        <v>152</v>
      </c>
    </row>
    <row r="40" spans="1:25" ht="12.75">
      <c r="A40" s="266"/>
      <c r="B40" s="102" t="s">
        <v>58</v>
      </c>
      <c r="C40" s="102"/>
      <c r="D40" s="62" t="s">
        <v>142</v>
      </c>
      <c r="E40" s="63">
        <v>6</v>
      </c>
      <c r="F40" s="66"/>
      <c r="G40" s="67"/>
      <c r="H40" s="63">
        <f t="shared" si="1"/>
        <v>90</v>
      </c>
      <c r="I40" s="64"/>
      <c r="J40" s="63">
        <f>SUM(K40:N40)</f>
        <v>86</v>
      </c>
      <c r="K40" s="64">
        <v>40</v>
      </c>
      <c r="L40" s="68">
        <v>44</v>
      </c>
      <c r="M40" s="68"/>
      <c r="N40" s="68">
        <v>2</v>
      </c>
      <c r="O40" s="68">
        <v>4</v>
      </c>
      <c r="P40" s="68"/>
      <c r="Q40" s="68"/>
      <c r="R40" s="70"/>
      <c r="S40" s="83"/>
      <c r="T40" s="70"/>
      <c r="U40" s="83"/>
      <c r="V40" s="83"/>
      <c r="W40" s="165">
        <v>90</v>
      </c>
      <c r="X40" s="154"/>
      <c r="Y40" s="14"/>
    </row>
    <row r="41" spans="1:25" ht="12.75">
      <c r="A41" s="266"/>
      <c r="B41" s="102" t="s">
        <v>59</v>
      </c>
      <c r="C41" s="102"/>
      <c r="D41" s="62" t="s">
        <v>154</v>
      </c>
      <c r="E41" s="63"/>
      <c r="F41" s="66">
        <v>7</v>
      </c>
      <c r="G41" s="67"/>
      <c r="H41" s="63">
        <f t="shared" si="1"/>
        <v>148</v>
      </c>
      <c r="I41" s="64"/>
      <c r="J41" s="63">
        <f aca="true" t="shared" si="8" ref="J41:J59">SUM(K41:N41)</f>
        <v>144</v>
      </c>
      <c r="K41" s="64">
        <v>82</v>
      </c>
      <c r="L41" s="68">
        <v>60</v>
      </c>
      <c r="M41" s="68"/>
      <c r="N41" s="68">
        <v>2</v>
      </c>
      <c r="O41" s="68">
        <v>4</v>
      </c>
      <c r="P41" s="68"/>
      <c r="Q41" s="68"/>
      <c r="R41" s="70"/>
      <c r="S41" s="83"/>
      <c r="T41" s="70"/>
      <c r="U41" s="83"/>
      <c r="V41" s="83"/>
      <c r="W41" s="135">
        <v>110</v>
      </c>
      <c r="X41" s="154">
        <v>38</v>
      </c>
      <c r="Y41" s="14"/>
    </row>
    <row r="42" spans="1:25" ht="12.75">
      <c r="A42" s="266"/>
      <c r="B42" s="102" t="s">
        <v>60</v>
      </c>
      <c r="C42" s="102"/>
      <c r="D42" s="62" t="s">
        <v>200</v>
      </c>
      <c r="E42" s="63"/>
      <c r="F42" s="63">
        <v>6</v>
      </c>
      <c r="G42" s="69"/>
      <c r="H42" s="63">
        <f t="shared" si="1"/>
        <v>72</v>
      </c>
      <c r="I42" s="64"/>
      <c r="J42" s="63">
        <f t="shared" si="8"/>
        <v>68</v>
      </c>
      <c r="K42" s="64">
        <v>40</v>
      </c>
      <c r="L42" s="68">
        <v>26</v>
      </c>
      <c r="M42" s="68"/>
      <c r="N42" s="68">
        <v>2</v>
      </c>
      <c r="O42" s="68">
        <v>4</v>
      </c>
      <c r="P42" s="68"/>
      <c r="Q42" s="68"/>
      <c r="R42" s="70"/>
      <c r="S42" s="83"/>
      <c r="T42" s="83"/>
      <c r="U42" s="83"/>
      <c r="V42" s="83"/>
      <c r="W42" s="135">
        <v>72</v>
      </c>
      <c r="X42" s="154"/>
      <c r="Y42" s="179"/>
    </row>
    <row r="43" spans="1:25" ht="12.75">
      <c r="A43" s="266"/>
      <c r="B43" s="102" t="s">
        <v>145</v>
      </c>
      <c r="C43" s="102"/>
      <c r="D43" s="62" t="s">
        <v>201</v>
      </c>
      <c r="E43" s="70"/>
      <c r="F43" s="70"/>
      <c r="G43" s="71">
        <v>3</v>
      </c>
      <c r="H43" s="63">
        <f t="shared" si="1"/>
        <v>60</v>
      </c>
      <c r="I43" s="67"/>
      <c r="J43" s="63">
        <f t="shared" si="8"/>
        <v>54</v>
      </c>
      <c r="K43" s="72">
        <v>40</v>
      </c>
      <c r="L43" s="72">
        <v>14</v>
      </c>
      <c r="M43" s="72"/>
      <c r="N43" s="72"/>
      <c r="O43" s="72"/>
      <c r="P43" s="72">
        <v>6</v>
      </c>
      <c r="Q43" s="72"/>
      <c r="R43" s="70"/>
      <c r="S43" s="70"/>
      <c r="T43" s="70">
        <v>60</v>
      </c>
      <c r="U43" s="70"/>
      <c r="V43" s="70"/>
      <c r="W43" s="136"/>
      <c r="X43" s="154"/>
      <c r="Y43" s="179"/>
    </row>
    <row r="44" spans="1:25" ht="12.75">
      <c r="A44" s="266"/>
      <c r="B44" s="102" t="s">
        <v>61</v>
      </c>
      <c r="C44" s="102"/>
      <c r="D44" s="62" t="s">
        <v>202</v>
      </c>
      <c r="E44" s="70">
        <v>7</v>
      </c>
      <c r="F44" s="70"/>
      <c r="G44" s="71"/>
      <c r="H44" s="63">
        <f t="shared" si="1"/>
        <v>62</v>
      </c>
      <c r="I44" s="67"/>
      <c r="J44" s="63">
        <f t="shared" si="8"/>
        <v>58</v>
      </c>
      <c r="K44" s="72">
        <v>40</v>
      </c>
      <c r="L44" s="72">
        <v>16</v>
      </c>
      <c r="M44" s="72"/>
      <c r="N44" s="72">
        <v>2</v>
      </c>
      <c r="O44" s="72">
        <v>4</v>
      </c>
      <c r="P44" s="162"/>
      <c r="Q44" s="162"/>
      <c r="R44" s="70"/>
      <c r="S44" s="83"/>
      <c r="T44" s="70"/>
      <c r="U44" s="83"/>
      <c r="V44" s="83"/>
      <c r="W44" s="136"/>
      <c r="X44" s="154">
        <v>62</v>
      </c>
      <c r="Y44" s="179"/>
    </row>
    <row r="45" spans="1:25" ht="24">
      <c r="A45" s="266"/>
      <c r="B45" s="102" t="s">
        <v>203</v>
      </c>
      <c r="C45" s="102"/>
      <c r="D45" s="62" t="s">
        <v>155</v>
      </c>
      <c r="E45" s="63"/>
      <c r="F45" s="63">
        <v>6</v>
      </c>
      <c r="G45" s="67"/>
      <c r="H45" s="63">
        <f t="shared" si="1"/>
        <v>64</v>
      </c>
      <c r="I45" s="64"/>
      <c r="J45" s="63">
        <f t="shared" si="8"/>
        <v>60</v>
      </c>
      <c r="K45" s="64">
        <v>26</v>
      </c>
      <c r="L45" s="68">
        <v>32</v>
      </c>
      <c r="M45" s="68"/>
      <c r="N45" s="68">
        <v>2</v>
      </c>
      <c r="O45" s="68">
        <v>4</v>
      </c>
      <c r="P45" s="68"/>
      <c r="Q45" s="68"/>
      <c r="R45" s="70"/>
      <c r="S45" s="83"/>
      <c r="T45" s="70"/>
      <c r="U45" s="83"/>
      <c r="V45" s="83"/>
      <c r="W45" s="135">
        <v>64</v>
      </c>
      <c r="X45" s="154"/>
      <c r="Y45" s="180"/>
    </row>
    <row r="46" spans="1:25" ht="12.75">
      <c r="A46" s="266"/>
      <c r="B46" s="102" t="s">
        <v>156</v>
      </c>
      <c r="C46" s="102"/>
      <c r="D46" s="62" t="s">
        <v>166</v>
      </c>
      <c r="E46" s="63">
        <v>7</v>
      </c>
      <c r="F46" s="63"/>
      <c r="G46" s="67"/>
      <c r="H46" s="63">
        <f t="shared" si="1"/>
        <v>108</v>
      </c>
      <c r="I46" s="128"/>
      <c r="J46" s="63">
        <f t="shared" si="8"/>
        <v>108</v>
      </c>
      <c r="K46" s="128">
        <v>44</v>
      </c>
      <c r="L46" s="163">
        <v>62</v>
      </c>
      <c r="M46" s="163"/>
      <c r="N46" s="163">
        <v>2</v>
      </c>
      <c r="O46" s="68"/>
      <c r="P46" s="68"/>
      <c r="Q46" s="68"/>
      <c r="R46" s="70"/>
      <c r="S46" s="83"/>
      <c r="T46" s="70"/>
      <c r="U46" s="83"/>
      <c r="V46" s="83"/>
      <c r="W46" s="135"/>
      <c r="X46" s="154">
        <v>108</v>
      </c>
      <c r="Y46" s="180"/>
    </row>
    <row r="47" spans="1:25" ht="12.75">
      <c r="A47" s="266"/>
      <c r="B47" s="102" t="s">
        <v>204</v>
      </c>
      <c r="C47" s="102"/>
      <c r="D47" s="62" t="s">
        <v>143</v>
      </c>
      <c r="E47" s="63">
        <v>6</v>
      </c>
      <c r="F47" s="63"/>
      <c r="G47" s="67"/>
      <c r="H47" s="63">
        <f t="shared" si="1"/>
        <v>40</v>
      </c>
      <c r="I47" s="64"/>
      <c r="J47" s="63">
        <f t="shared" si="8"/>
        <v>40</v>
      </c>
      <c r="K47" s="64">
        <v>28</v>
      </c>
      <c r="L47" s="68">
        <v>10</v>
      </c>
      <c r="M47" s="68"/>
      <c r="N47" s="68">
        <v>2</v>
      </c>
      <c r="O47" s="68"/>
      <c r="P47" s="68"/>
      <c r="Q47" s="68"/>
      <c r="R47" s="70"/>
      <c r="S47" s="83"/>
      <c r="T47" s="70"/>
      <c r="U47" s="83"/>
      <c r="V47" s="83"/>
      <c r="W47" s="135">
        <v>40</v>
      </c>
      <c r="X47" s="154"/>
      <c r="Y47" s="180"/>
    </row>
    <row r="48" spans="1:25" ht="12.75">
      <c r="A48" s="266"/>
      <c r="B48" s="102" t="s">
        <v>205</v>
      </c>
      <c r="C48" s="102"/>
      <c r="D48" s="62" t="s">
        <v>26</v>
      </c>
      <c r="E48" s="63"/>
      <c r="F48" s="63">
        <v>4</v>
      </c>
      <c r="G48" s="67"/>
      <c r="H48" s="63">
        <f t="shared" si="1"/>
        <v>68</v>
      </c>
      <c r="I48" s="64"/>
      <c r="J48" s="63">
        <f t="shared" si="8"/>
        <v>64</v>
      </c>
      <c r="K48" s="64">
        <v>20</v>
      </c>
      <c r="L48" s="68">
        <v>42</v>
      </c>
      <c r="M48" s="68"/>
      <c r="N48" s="68">
        <v>2</v>
      </c>
      <c r="O48" s="68">
        <v>4</v>
      </c>
      <c r="P48" s="68"/>
      <c r="Q48" s="68"/>
      <c r="R48" s="70"/>
      <c r="S48" s="83"/>
      <c r="T48" s="70">
        <v>28</v>
      </c>
      <c r="U48" s="83">
        <v>40</v>
      </c>
      <c r="V48" s="83"/>
      <c r="W48" s="135"/>
      <c r="X48" s="154"/>
      <c r="Y48" s="179"/>
    </row>
    <row r="49" spans="1:25" ht="12.75">
      <c r="A49" s="266"/>
      <c r="B49" s="102" t="s">
        <v>288</v>
      </c>
      <c r="C49" s="102"/>
      <c r="D49" s="62" t="s">
        <v>277</v>
      </c>
      <c r="E49" s="63">
        <v>3</v>
      </c>
      <c r="F49" s="63"/>
      <c r="G49" s="69"/>
      <c r="H49" s="63">
        <f t="shared" si="1"/>
        <v>108</v>
      </c>
      <c r="I49" s="64"/>
      <c r="J49" s="63">
        <f t="shared" si="8"/>
        <v>106</v>
      </c>
      <c r="K49" s="64">
        <v>48</v>
      </c>
      <c r="L49" s="68">
        <v>56</v>
      </c>
      <c r="M49" s="68"/>
      <c r="N49" s="68">
        <v>2</v>
      </c>
      <c r="O49" s="68">
        <v>2</v>
      </c>
      <c r="P49" s="68"/>
      <c r="Q49" s="68"/>
      <c r="R49" s="70"/>
      <c r="S49" s="83"/>
      <c r="T49" s="70">
        <v>108</v>
      </c>
      <c r="U49" s="83"/>
      <c r="V49" s="83"/>
      <c r="W49" s="135"/>
      <c r="X49" s="154"/>
      <c r="Y49" s="179"/>
    </row>
    <row r="50" spans="1:25" ht="12.75">
      <c r="A50" s="266"/>
      <c r="B50" s="102" t="s">
        <v>289</v>
      </c>
      <c r="C50" s="102"/>
      <c r="D50" s="62" t="s">
        <v>278</v>
      </c>
      <c r="E50" s="63">
        <v>6</v>
      </c>
      <c r="F50" s="63"/>
      <c r="G50" s="69"/>
      <c r="H50" s="63">
        <f t="shared" si="1"/>
        <v>54</v>
      </c>
      <c r="I50" s="64"/>
      <c r="J50" s="63">
        <f t="shared" si="8"/>
        <v>50</v>
      </c>
      <c r="K50" s="64">
        <v>28</v>
      </c>
      <c r="L50" s="68">
        <v>20</v>
      </c>
      <c r="M50" s="68"/>
      <c r="N50" s="68">
        <v>2</v>
      </c>
      <c r="O50" s="68">
        <v>4</v>
      </c>
      <c r="P50" s="68"/>
      <c r="Q50" s="68"/>
      <c r="R50" s="70"/>
      <c r="S50" s="83"/>
      <c r="T50" s="70"/>
      <c r="U50" s="83"/>
      <c r="V50" s="83"/>
      <c r="W50" s="135">
        <v>54</v>
      </c>
      <c r="X50" s="154"/>
      <c r="Y50" s="179"/>
    </row>
    <row r="51" spans="1:25" ht="12.75">
      <c r="A51" s="266"/>
      <c r="B51" s="102" t="s">
        <v>290</v>
      </c>
      <c r="C51" s="102"/>
      <c r="D51" s="62" t="s">
        <v>279</v>
      </c>
      <c r="E51" s="63">
        <v>8</v>
      </c>
      <c r="F51" s="63"/>
      <c r="G51" s="69"/>
      <c r="H51" s="63">
        <f t="shared" si="1"/>
        <v>48</v>
      </c>
      <c r="I51" s="64"/>
      <c r="J51" s="63">
        <f t="shared" si="8"/>
        <v>42</v>
      </c>
      <c r="K51" s="64">
        <v>20</v>
      </c>
      <c r="L51" s="68">
        <v>20</v>
      </c>
      <c r="M51" s="68"/>
      <c r="N51" s="68">
        <v>2</v>
      </c>
      <c r="O51" s="68">
        <v>6</v>
      </c>
      <c r="P51" s="68"/>
      <c r="Q51" s="68"/>
      <c r="R51" s="70"/>
      <c r="S51" s="83"/>
      <c r="T51" s="70"/>
      <c r="U51" s="83"/>
      <c r="V51" s="83"/>
      <c r="W51" s="135"/>
      <c r="X51" s="154"/>
      <c r="Y51" s="179">
        <v>48</v>
      </c>
    </row>
    <row r="52" spans="1:25" ht="12.75">
      <c r="A52" s="266"/>
      <c r="B52" s="102" t="s">
        <v>291</v>
      </c>
      <c r="C52" s="102"/>
      <c r="D52" s="62" t="s">
        <v>280</v>
      </c>
      <c r="E52" s="63">
        <v>6</v>
      </c>
      <c r="F52" s="66"/>
      <c r="G52" s="67"/>
      <c r="H52" s="63">
        <f t="shared" si="1"/>
        <v>78</v>
      </c>
      <c r="I52" s="64"/>
      <c r="J52" s="63">
        <f t="shared" si="8"/>
        <v>74</v>
      </c>
      <c r="K52" s="64">
        <v>38</v>
      </c>
      <c r="L52" s="68">
        <v>34</v>
      </c>
      <c r="M52" s="68"/>
      <c r="N52" s="68">
        <v>2</v>
      </c>
      <c r="O52" s="68">
        <v>4</v>
      </c>
      <c r="P52" s="68"/>
      <c r="Q52" s="68"/>
      <c r="R52" s="70"/>
      <c r="S52" s="83"/>
      <c r="T52" s="70"/>
      <c r="U52" s="83"/>
      <c r="V52" s="83"/>
      <c r="W52" s="165">
        <v>78</v>
      </c>
      <c r="X52" s="154"/>
      <c r="Y52" s="179"/>
    </row>
    <row r="53" spans="1:25" ht="12.75">
      <c r="A53" s="266"/>
      <c r="B53" s="102" t="s">
        <v>292</v>
      </c>
      <c r="C53" s="102"/>
      <c r="D53" s="62" t="s">
        <v>281</v>
      </c>
      <c r="E53" s="63">
        <v>3</v>
      </c>
      <c r="F53" s="66"/>
      <c r="G53" s="67"/>
      <c r="H53" s="63">
        <f t="shared" si="1"/>
        <v>40</v>
      </c>
      <c r="I53" s="64"/>
      <c r="J53" s="63">
        <f t="shared" si="8"/>
        <v>36</v>
      </c>
      <c r="K53" s="64">
        <v>16</v>
      </c>
      <c r="L53" s="68">
        <v>18</v>
      </c>
      <c r="M53" s="68"/>
      <c r="N53" s="68">
        <v>2</v>
      </c>
      <c r="O53" s="68">
        <v>4</v>
      </c>
      <c r="P53" s="68"/>
      <c r="Q53" s="68"/>
      <c r="R53" s="70"/>
      <c r="S53" s="83"/>
      <c r="T53" s="70">
        <v>40</v>
      </c>
      <c r="U53" s="83"/>
      <c r="V53" s="83"/>
      <c r="W53" s="135"/>
      <c r="X53" s="154"/>
      <c r="Y53" s="179"/>
    </row>
    <row r="54" spans="1:25" ht="12.75">
      <c r="A54" s="266"/>
      <c r="B54" s="102" t="s">
        <v>293</v>
      </c>
      <c r="C54" s="102"/>
      <c r="D54" s="62" t="s">
        <v>282</v>
      </c>
      <c r="E54" s="63">
        <v>8</v>
      </c>
      <c r="F54" s="63"/>
      <c r="G54" s="69"/>
      <c r="H54" s="63">
        <f t="shared" si="1"/>
        <v>40</v>
      </c>
      <c r="I54" s="64"/>
      <c r="J54" s="63">
        <f t="shared" si="8"/>
        <v>36</v>
      </c>
      <c r="K54" s="64">
        <v>16</v>
      </c>
      <c r="L54" s="68">
        <v>18</v>
      </c>
      <c r="M54" s="68"/>
      <c r="N54" s="68">
        <v>2</v>
      </c>
      <c r="O54" s="68">
        <v>4</v>
      </c>
      <c r="P54" s="68"/>
      <c r="Q54" s="68"/>
      <c r="R54" s="70"/>
      <c r="S54" s="83"/>
      <c r="T54" s="83"/>
      <c r="U54" s="83"/>
      <c r="V54" s="83"/>
      <c r="W54" s="135"/>
      <c r="X54" s="154"/>
      <c r="Y54" s="179">
        <v>40</v>
      </c>
    </row>
    <row r="55" spans="1:25" ht="12.75">
      <c r="A55" s="266"/>
      <c r="B55" s="102" t="s">
        <v>294</v>
      </c>
      <c r="C55" s="102"/>
      <c r="D55" s="62" t="s">
        <v>283</v>
      </c>
      <c r="E55" s="70">
        <v>8</v>
      </c>
      <c r="F55" s="70"/>
      <c r="G55" s="71"/>
      <c r="H55" s="63">
        <f t="shared" si="1"/>
        <v>40</v>
      </c>
      <c r="I55" s="67"/>
      <c r="J55" s="63">
        <f t="shared" si="8"/>
        <v>36</v>
      </c>
      <c r="K55" s="72">
        <v>16</v>
      </c>
      <c r="L55" s="72">
        <v>18</v>
      </c>
      <c r="M55" s="72"/>
      <c r="N55" s="72">
        <v>2</v>
      </c>
      <c r="O55" s="72">
        <v>4</v>
      </c>
      <c r="P55" s="72"/>
      <c r="Q55" s="72"/>
      <c r="R55" s="70"/>
      <c r="S55" s="70"/>
      <c r="T55" s="70"/>
      <c r="U55" s="70"/>
      <c r="V55" s="70"/>
      <c r="W55" s="136"/>
      <c r="X55" s="154"/>
      <c r="Y55" s="179">
        <v>40</v>
      </c>
    </row>
    <row r="56" spans="1:25" ht="12.75">
      <c r="A56" s="266"/>
      <c r="B56" s="102" t="s">
        <v>295</v>
      </c>
      <c r="C56" s="102"/>
      <c r="D56" s="62" t="s">
        <v>284</v>
      </c>
      <c r="E56" s="70">
        <v>8</v>
      </c>
      <c r="F56" s="70"/>
      <c r="G56" s="71"/>
      <c r="H56" s="63">
        <f t="shared" si="1"/>
        <v>60</v>
      </c>
      <c r="I56" s="67"/>
      <c r="J56" s="63">
        <f t="shared" si="8"/>
        <v>56</v>
      </c>
      <c r="K56" s="72">
        <v>32</v>
      </c>
      <c r="L56" s="72">
        <v>22</v>
      </c>
      <c r="M56" s="72"/>
      <c r="N56" s="72">
        <v>2</v>
      </c>
      <c r="O56" s="72">
        <v>4</v>
      </c>
      <c r="P56" s="162"/>
      <c r="Q56" s="162"/>
      <c r="R56" s="70"/>
      <c r="S56" s="83"/>
      <c r="T56" s="70"/>
      <c r="U56" s="83"/>
      <c r="V56" s="83"/>
      <c r="W56" s="136"/>
      <c r="X56" s="154">
        <v>36</v>
      </c>
      <c r="Y56" s="14">
        <v>24</v>
      </c>
    </row>
    <row r="57" spans="1:25" ht="12.75">
      <c r="A57" s="266"/>
      <c r="B57" s="102" t="s">
        <v>296</v>
      </c>
      <c r="C57" s="102"/>
      <c r="D57" s="62" t="s">
        <v>285</v>
      </c>
      <c r="E57" s="63"/>
      <c r="F57" s="63"/>
      <c r="G57" s="67">
        <v>6</v>
      </c>
      <c r="H57" s="63">
        <f t="shared" si="1"/>
        <v>164</v>
      </c>
      <c r="I57" s="64"/>
      <c r="J57" s="63">
        <f t="shared" si="8"/>
        <v>158</v>
      </c>
      <c r="K57" s="67">
        <v>54</v>
      </c>
      <c r="L57" s="69">
        <v>104</v>
      </c>
      <c r="M57" s="69"/>
      <c r="N57" s="69"/>
      <c r="O57" s="68"/>
      <c r="P57" s="68">
        <v>6</v>
      </c>
      <c r="Q57" s="68"/>
      <c r="R57" s="70"/>
      <c r="S57" s="83"/>
      <c r="T57" s="70"/>
      <c r="U57" s="83"/>
      <c r="V57" s="83"/>
      <c r="W57" s="135">
        <v>164</v>
      </c>
      <c r="X57" s="154"/>
      <c r="Y57" s="153"/>
    </row>
    <row r="58" spans="1:25" ht="12.75">
      <c r="A58" s="266"/>
      <c r="B58" s="102" t="s">
        <v>297</v>
      </c>
      <c r="C58" s="102"/>
      <c r="D58" s="62" t="s">
        <v>286</v>
      </c>
      <c r="E58" s="63">
        <v>4</v>
      </c>
      <c r="F58" s="63"/>
      <c r="G58" s="67"/>
      <c r="H58" s="63">
        <f t="shared" si="1"/>
        <v>258</v>
      </c>
      <c r="I58" s="128"/>
      <c r="J58" s="63">
        <f t="shared" si="8"/>
        <v>254</v>
      </c>
      <c r="K58" s="128">
        <v>132</v>
      </c>
      <c r="L58" s="163">
        <v>120</v>
      </c>
      <c r="M58" s="163"/>
      <c r="N58" s="163">
        <v>2</v>
      </c>
      <c r="O58" s="68">
        <v>4</v>
      </c>
      <c r="P58" s="68"/>
      <c r="Q58" s="68"/>
      <c r="R58" s="70"/>
      <c r="S58" s="83"/>
      <c r="T58" s="70">
        <v>100</v>
      </c>
      <c r="U58" s="83">
        <v>158</v>
      </c>
      <c r="V58" s="83"/>
      <c r="W58" s="135"/>
      <c r="X58" s="154"/>
      <c r="Y58" s="153"/>
    </row>
    <row r="59" spans="1:25" ht="12.75">
      <c r="A59" s="266"/>
      <c r="B59" s="102" t="s">
        <v>298</v>
      </c>
      <c r="C59" s="102"/>
      <c r="D59" s="62" t="s">
        <v>287</v>
      </c>
      <c r="E59" s="63"/>
      <c r="F59" s="63">
        <v>4</v>
      </c>
      <c r="G59" s="67"/>
      <c r="H59" s="63">
        <f t="shared" si="1"/>
        <v>96</v>
      </c>
      <c r="I59" s="64"/>
      <c r="J59" s="63">
        <f t="shared" si="8"/>
        <v>90</v>
      </c>
      <c r="K59" s="64">
        <v>50</v>
      </c>
      <c r="L59" s="68">
        <v>40</v>
      </c>
      <c r="M59" s="68"/>
      <c r="N59" s="68"/>
      <c r="O59" s="68"/>
      <c r="P59" s="68">
        <v>6</v>
      </c>
      <c r="Q59" s="68"/>
      <c r="R59" s="70"/>
      <c r="S59" s="83"/>
      <c r="T59" s="70"/>
      <c r="U59" s="83">
        <v>96</v>
      </c>
      <c r="V59" s="83"/>
      <c r="W59" s="135"/>
      <c r="X59" s="154"/>
      <c r="Y59" s="153"/>
    </row>
    <row r="60" spans="1:25" ht="12.75">
      <c r="A60" s="266"/>
      <c r="B60" s="98" t="s">
        <v>23</v>
      </c>
      <c r="C60" s="98"/>
      <c r="D60" s="144" t="s">
        <v>24</v>
      </c>
      <c r="E60" s="145"/>
      <c r="F60" s="145"/>
      <c r="G60" s="146"/>
      <c r="H60" s="147">
        <f>H61</f>
        <v>1794</v>
      </c>
      <c r="I60" s="147">
        <f aca="true" t="shared" si="9" ref="I60:Y60">I61</f>
        <v>0</v>
      </c>
      <c r="J60" s="147">
        <f t="shared" si="9"/>
        <v>1020</v>
      </c>
      <c r="K60" s="147">
        <f t="shared" si="9"/>
        <v>498</v>
      </c>
      <c r="L60" s="147">
        <f t="shared" si="9"/>
        <v>454</v>
      </c>
      <c r="M60" s="147">
        <f t="shared" si="9"/>
        <v>40</v>
      </c>
      <c r="N60" s="147">
        <f t="shared" si="9"/>
        <v>28</v>
      </c>
      <c r="O60" s="147">
        <f t="shared" si="9"/>
        <v>0</v>
      </c>
      <c r="P60" s="147">
        <f t="shared" si="9"/>
        <v>30</v>
      </c>
      <c r="Q60" s="147">
        <f t="shared" si="9"/>
        <v>684</v>
      </c>
      <c r="R60" s="147">
        <f t="shared" si="9"/>
        <v>0</v>
      </c>
      <c r="S60" s="147">
        <f t="shared" si="9"/>
        <v>0</v>
      </c>
      <c r="T60" s="147">
        <f t="shared" si="9"/>
        <v>0</v>
      </c>
      <c r="U60" s="147">
        <f t="shared" si="9"/>
        <v>510</v>
      </c>
      <c r="V60" s="147">
        <f t="shared" si="9"/>
        <v>554</v>
      </c>
      <c r="W60" s="147">
        <f t="shared" si="9"/>
        <v>160</v>
      </c>
      <c r="X60" s="147">
        <f t="shared" si="9"/>
        <v>296</v>
      </c>
      <c r="Y60" s="147">
        <f t="shared" si="9"/>
        <v>274</v>
      </c>
    </row>
    <row r="61" spans="1:25" ht="12.75">
      <c r="A61" s="266"/>
      <c r="B61" s="81" t="s">
        <v>27</v>
      </c>
      <c r="C61" s="81"/>
      <c r="D61" s="148" t="s">
        <v>28</v>
      </c>
      <c r="E61" s="147"/>
      <c r="F61" s="147"/>
      <c r="G61" s="149"/>
      <c r="H61" s="147">
        <f>SUM(H62,H74,H80,H87)</f>
        <v>1794</v>
      </c>
      <c r="I61" s="147">
        <f aca="true" t="shared" si="10" ref="I61:X61">I62+I74+I80+I87+I93</f>
        <v>0</v>
      </c>
      <c r="J61" s="147">
        <f t="shared" si="10"/>
        <v>1020</v>
      </c>
      <c r="K61" s="147">
        <f t="shared" si="10"/>
        <v>498</v>
      </c>
      <c r="L61" s="147">
        <f t="shared" si="10"/>
        <v>454</v>
      </c>
      <c r="M61" s="147">
        <f t="shared" si="10"/>
        <v>40</v>
      </c>
      <c r="N61" s="147">
        <f t="shared" si="10"/>
        <v>28</v>
      </c>
      <c r="O61" s="147">
        <f t="shared" si="10"/>
        <v>0</v>
      </c>
      <c r="P61" s="147">
        <f t="shared" si="10"/>
        <v>30</v>
      </c>
      <c r="Q61" s="147">
        <f t="shared" si="10"/>
        <v>684</v>
      </c>
      <c r="R61" s="147">
        <f t="shared" si="10"/>
        <v>0</v>
      </c>
      <c r="S61" s="147">
        <f t="shared" si="10"/>
        <v>0</v>
      </c>
      <c r="T61" s="147">
        <f t="shared" si="10"/>
        <v>0</v>
      </c>
      <c r="U61" s="147">
        <f t="shared" si="10"/>
        <v>510</v>
      </c>
      <c r="V61" s="147">
        <f t="shared" si="10"/>
        <v>554</v>
      </c>
      <c r="W61" s="147">
        <f t="shared" si="10"/>
        <v>160</v>
      </c>
      <c r="X61" s="147">
        <f t="shared" si="10"/>
        <v>296</v>
      </c>
      <c r="Y61" s="147">
        <f>Y62+Y74+Y80+Y87</f>
        <v>274</v>
      </c>
    </row>
    <row r="62" spans="1:25" ht="24">
      <c r="A62" s="266"/>
      <c r="B62" s="103" t="s">
        <v>29</v>
      </c>
      <c r="C62" s="103"/>
      <c r="D62" s="85" t="s">
        <v>206</v>
      </c>
      <c r="E62" s="86"/>
      <c r="F62" s="86"/>
      <c r="G62" s="95" t="s">
        <v>244</v>
      </c>
      <c r="H62" s="93">
        <f>SUM(H63:H73)</f>
        <v>936</v>
      </c>
      <c r="I62" s="93">
        <f aca="true" t="shared" si="11" ref="I62:Y62">SUM(I63:I73)</f>
        <v>0</v>
      </c>
      <c r="J62" s="93">
        <f t="shared" si="11"/>
        <v>498</v>
      </c>
      <c r="K62" s="93">
        <f t="shared" si="11"/>
        <v>280</v>
      </c>
      <c r="L62" s="93">
        <f t="shared" si="11"/>
        <v>184</v>
      </c>
      <c r="M62" s="93">
        <f t="shared" si="11"/>
        <v>20</v>
      </c>
      <c r="N62" s="93">
        <f t="shared" si="11"/>
        <v>14</v>
      </c>
      <c r="O62" s="93">
        <f t="shared" si="11"/>
        <v>0</v>
      </c>
      <c r="P62" s="93">
        <f t="shared" si="11"/>
        <v>6</v>
      </c>
      <c r="Q62" s="93">
        <f t="shared" si="11"/>
        <v>432</v>
      </c>
      <c r="R62" s="93">
        <f t="shared" si="11"/>
        <v>0</v>
      </c>
      <c r="S62" s="93">
        <f t="shared" si="11"/>
        <v>0</v>
      </c>
      <c r="T62" s="93">
        <f t="shared" si="11"/>
        <v>0</v>
      </c>
      <c r="U62" s="93">
        <f t="shared" si="11"/>
        <v>382</v>
      </c>
      <c r="V62" s="93">
        <f t="shared" si="11"/>
        <v>554</v>
      </c>
      <c r="W62" s="93">
        <f t="shared" si="11"/>
        <v>0</v>
      </c>
      <c r="X62" s="93">
        <f t="shared" si="11"/>
        <v>0</v>
      </c>
      <c r="Y62" s="93">
        <f t="shared" si="11"/>
        <v>0</v>
      </c>
    </row>
    <row r="63" spans="1:25" ht="12.75">
      <c r="A63" s="266"/>
      <c r="B63" s="104" t="s">
        <v>122</v>
      </c>
      <c r="C63" s="104"/>
      <c r="D63" s="74" t="s">
        <v>210</v>
      </c>
      <c r="E63" s="73"/>
      <c r="F63" s="73">
        <v>5</v>
      </c>
      <c r="G63" s="75"/>
      <c r="H63" s="63">
        <f aca="true" t="shared" si="12" ref="H63:H69">J63+O63+P63+I63</f>
        <v>160</v>
      </c>
      <c r="I63" s="64"/>
      <c r="J63" s="63">
        <f>SUM(K63:N63)</f>
        <v>160</v>
      </c>
      <c r="K63" s="73">
        <v>90</v>
      </c>
      <c r="L63" s="73">
        <v>68</v>
      </c>
      <c r="M63" s="73"/>
      <c r="N63" s="73">
        <v>2</v>
      </c>
      <c r="O63" s="73"/>
      <c r="P63" s="73"/>
      <c r="Q63" s="73"/>
      <c r="R63" s="73"/>
      <c r="S63" s="75"/>
      <c r="T63" s="73"/>
      <c r="U63" s="63">
        <v>110</v>
      </c>
      <c r="V63" s="73">
        <v>50</v>
      </c>
      <c r="W63" s="134"/>
      <c r="X63" s="14"/>
      <c r="Y63" s="14"/>
    </row>
    <row r="64" spans="1:25" ht="12.75">
      <c r="A64" s="266"/>
      <c r="B64" s="104" t="s">
        <v>152</v>
      </c>
      <c r="C64" s="104"/>
      <c r="D64" s="74" t="s">
        <v>211</v>
      </c>
      <c r="E64" s="73"/>
      <c r="F64" s="73">
        <v>4</v>
      </c>
      <c r="G64" s="75"/>
      <c r="H64" s="63">
        <f t="shared" si="12"/>
        <v>42</v>
      </c>
      <c r="I64" s="64"/>
      <c r="J64" s="63">
        <f>SUM(K64:N64)</f>
        <v>42</v>
      </c>
      <c r="K64" s="73">
        <v>20</v>
      </c>
      <c r="L64" s="73">
        <v>20</v>
      </c>
      <c r="M64" s="73"/>
      <c r="N64" s="73">
        <v>2</v>
      </c>
      <c r="O64" s="73"/>
      <c r="P64" s="73"/>
      <c r="Q64" s="73"/>
      <c r="R64" s="73"/>
      <c r="S64" s="75"/>
      <c r="T64" s="73"/>
      <c r="U64" s="63">
        <v>42</v>
      </c>
      <c r="V64" s="73"/>
      <c r="W64" s="134"/>
      <c r="X64" s="14"/>
      <c r="Y64" s="14"/>
    </row>
    <row r="65" spans="1:25" ht="24">
      <c r="A65" s="266"/>
      <c r="B65" s="104" t="s">
        <v>207</v>
      </c>
      <c r="C65" s="104"/>
      <c r="D65" s="74" t="s">
        <v>212</v>
      </c>
      <c r="E65" s="73"/>
      <c r="F65" s="73">
        <v>5</v>
      </c>
      <c r="G65" s="75"/>
      <c r="H65" s="63">
        <f t="shared" si="12"/>
        <v>40</v>
      </c>
      <c r="I65" s="64"/>
      <c r="J65" s="63">
        <f>SUM(K65:N65)</f>
        <v>40</v>
      </c>
      <c r="K65" s="73">
        <v>18</v>
      </c>
      <c r="L65" s="73"/>
      <c r="M65" s="73">
        <v>20</v>
      </c>
      <c r="N65" s="73">
        <v>2</v>
      </c>
      <c r="O65" s="73"/>
      <c r="P65" s="73"/>
      <c r="Q65" s="73"/>
      <c r="R65" s="73"/>
      <c r="S65" s="75"/>
      <c r="T65" s="73"/>
      <c r="U65" s="63"/>
      <c r="V65" s="73">
        <v>40</v>
      </c>
      <c r="W65" s="134"/>
      <c r="X65" s="14"/>
      <c r="Y65" s="14"/>
    </row>
    <row r="66" spans="1:25" ht="24">
      <c r="A66" s="266"/>
      <c r="B66" s="104" t="s">
        <v>208</v>
      </c>
      <c r="C66" s="104"/>
      <c r="D66" s="74" t="s">
        <v>213</v>
      </c>
      <c r="E66" s="73"/>
      <c r="F66" s="73">
        <v>4</v>
      </c>
      <c r="G66" s="75"/>
      <c r="H66" s="63">
        <f t="shared" si="12"/>
        <v>86</v>
      </c>
      <c r="I66" s="64"/>
      <c r="J66" s="63">
        <f>SUM(K66:N66)</f>
        <v>86</v>
      </c>
      <c r="K66" s="73">
        <v>48</v>
      </c>
      <c r="L66" s="73">
        <v>36</v>
      </c>
      <c r="M66" s="73"/>
      <c r="N66" s="73">
        <v>2</v>
      </c>
      <c r="O66" s="73"/>
      <c r="P66" s="73"/>
      <c r="Q66" s="73"/>
      <c r="R66" s="73"/>
      <c r="S66" s="75"/>
      <c r="T66" s="73"/>
      <c r="U66" s="63">
        <v>86</v>
      </c>
      <c r="V66" s="73"/>
      <c r="W66" s="134"/>
      <c r="X66" s="14"/>
      <c r="Y66" s="14"/>
    </row>
    <row r="67" spans="1:25" ht="24">
      <c r="A67" s="266"/>
      <c r="B67" s="104" t="s">
        <v>209</v>
      </c>
      <c r="C67" s="104"/>
      <c r="D67" s="74" t="s">
        <v>214</v>
      </c>
      <c r="E67" s="73"/>
      <c r="F67" s="73">
        <v>5</v>
      </c>
      <c r="G67" s="75"/>
      <c r="H67" s="63">
        <f t="shared" si="12"/>
        <v>60</v>
      </c>
      <c r="I67" s="64"/>
      <c r="J67" s="63">
        <f>SUM(K67:N67)</f>
        <v>60</v>
      </c>
      <c r="K67" s="73">
        <v>38</v>
      </c>
      <c r="L67" s="73">
        <v>20</v>
      </c>
      <c r="M67" s="73"/>
      <c r="N67" s="73">
        <v>2</v>
      </c>
      <c r="O67" s="73"/>
      <c r="P67" s="73"/>
      <c r="Q67" s="73"/>
      <c r="R67" s="73"/>
      <c r="S67" s="75"/>
      <c r="T67" s="73"/>
      <c r="U67" s="63"/>
      <c r="V67" s="73">
        <v>60</v>
      </c>
      <c r="W67" s="134"/>
      <c r="X67" s="14"/>
      <c r="Y67" s="14"/>
    </row>
    <row r="68" spans="1:25" ht="12.75">
      <c r="A68" s="266"/>
      <c r="B68" s="104" t="s">
        <v>217</v>
      </c>
      <c r="C68" s="104"/>
      <c r="D68" s="74" t="s">
        <v>215</v>
      </c>
      <c r="E68" s="73"/>
      <c r="F68" s="73">
        <v>5</v>
      </c>
      <c r="G68" s="75"/>
      <c r="H68" s="63">
        <f t="shared" si="12"/>
        <v>50</v>
      </c>
      <c r="I68" s="64"/>
      <c r="J68" s="63">
        <v>50</v>
      </c>
      <c r="K68" s="73">
        <v>28</v>
      </c>
      <c r="L68" s="73">
        <v>20</v>
      </c>
      <c r="M68" s="73"/>
      <c r="N68" s="73">
        <v>2</v>
      </c>
      <c r="O68" s="73"/>
      <c r="P68" s="73"/>
      <c r="Q68" s="73"/>
      <c r="R68" s="73"/>
      <c r="S68" s="75"/>
      <c r="T68" s="73"/>
      <c r="U68" s="63"/>
      <c r="V68" s="73">
        <v>50</v>
      </c>
      <c r="W68" s="134"/>
      <c r="X68" s="14"/>
      <c r="Y68" s="14"/>
    </row>
    <row r="69" spans="1:25" ht="12.75">
      <c r="A69" s="266"/>
      <c r="B69" s="104" t="s">
        <v>218</v>
      </c>
      <c r="C69" s="104"/>
      <c r="D69" s="74" t="s">
        <v>216</v>
      </c>
      <c r="E69" s="73"/>
      <c r="F69" s="73">
        <v>5</v>
      </c>
      <c r="G69" s="75"/>
      <c r="H69" s="63">
        <f t="shared" si="12"/>
        <v>60</v>
      </c>
      <c r="I69" s="64"/>
      <c r="J69" s="63">
        <v>60</v>
      </c>
      <c r="K69" s="73">
        <v>38</v>
      </c>
      <c r="L69" s="73">
        <v>20</v>
      </c>
      <c r="M69" s="73"/>
      <c r="N69" s="73">
        <v>2</v>
      </c>
      <c r="O69" s="73"/>
      <c r="P69" s="73"/>
      <c r="Q69" s="73"/>
      <c r="R69" s="73"/>
      <c r="S69" s="75"/>
      <c r="T69" s="73"/>
      <c r="U69" s="63"/>
      <c r="V69" s="73">
        <v>60</v>
      </c>
      <c r="W69" s="134"/>
      <c r="X69" s="14"/>
      <c r="Y69" s="14"/>
    </row>
    <row r="70" spans="1:25" ht="24">
      <c r="A70" s="266"/>
      <c r="B70" s="105" t="s">
        <v>30</v>
      </c>
      <c r="C70" s="105"/>
      <c r="D70" s="74" t="s">
        <v>238</v>
      </c>
      <c r="E70" s="73"/>
      <c r="F70" s="73">
        <v>5</v>
      </c>
      <c r="G70" s="75"/>
      <c r="H70" s="63">
        <v>144</v>
      </c>
      <c r="I70" s="67"/>
      <c r="J70" s="63"/>
      <c r="K70" s="73"/>
      <c r="L70" s="73"/>
      <c r="M70" s="73"/>
      <c r="N70" s="73"/>
      <c r="O70" s="73"/>
      <c r="P70" s="73"/>
      <c r="Q70" s="73">
        <v>144</v>
      </c>
      <c r="R70" s="73"/>
      <c r="S70" s="75"/>
      <c r="T70" s="73"/>
      <c r="U70" s="63"/>
      <c r="V70" s="73">
        <v>144</v>
      </c>
      <c r="W70" s="134"/>
      <c r="X70" s="14"/>
      <c r="Y70" s="14"/>
    </row>
    <row r="71" spans="1:25" ht="12.75">
      <c r="A71" s="266"/>
      <c r="B71" s="105" t="s">
        <v>239</v>
      </c>
      <c r="C71" s="105"/>
      <c r="D71" s="74" t="s">
        <v>240</v>
      </c>
      <c r="E71" s="73"/>
      <c r="F71" s="73">
        <v>4</v>
      </c>
      <c r="G71" s="75"/>
      <c r="H71" s="63">
        <v>144</v>
      </c>
      <c r="I71" s="67"/>
      <c r="J71" s="63"/>
      <c r="K71" s="73"/>
      <c r="L71" s="73"/>
      <c r="M71" s="73"/>
      <c r="N71" s="73"/>
      <c r="O71" s="73"/>
      <c r="P71" s="73"/>
      <c r="Q71" s="73">
        <v>144</v>
      </c>
      <c r="R71" s="73"/>
      <c r="S71" s="75"/>
      <c r="T71" s="73"/>
      <c r="U71" s="63">
        <v>144</v>
      </c>
      <c r="V71" s="73"/>
      <c r="W71" s="134"/>
      <c r="X71" s="14"/>
      <c r="Y71" s="14"/>
    </row>
    <row r="72" spans="1:25" ht="12.75">
      <c r="A72" s="266"/>
      <c r="B72" s="105" t="s">
        <v>32</v>
      </c>
      <c r="C72" s="105"/>
      <c r="D72" s="74" t="s">
        <v>33</v>
      </c>
      <c r="E72" s="73"/>
      <c r="F72" s="73">
        <v>5</v>
      </c>
      <c r="G72" s="75"/>
      <c r="H72" s="63">
        <v>144</v>
      </c>
      <c r="I72" s="67"/>
      <c r="J72" s="63"/>
      <c r="K72" s="73"/>
      <c r="L72" s="73"/>
      <c r="M72" s="73"/>
      <c r="N72" s="73"/>
      <c r="O72" s="73"/>
      <c r="P72" s="73"/>
      <c r="Q72" s="73">
        <v>144</v>
      </c>
      <c r="R72" s="73"/>
      <c r="S72" s="75"/>
      <c r="T72" s="73"/>
      <c r="U72" s="63"/>
      <c r="V72" s="73">
        <v>144</v>
      </c>
      <c r="W72" s="134"/>
      <c r="X72" s="14"/>
      <c r="Y72" s="14"/>
    </row>
    <row r="73" spans="1:25" ht="12.75">
      <c r="A73" s="266"/>
      <c r="B73" s="105" t="s">
        <v>131</v>
      </c>
      <c r="C73" s="105"/>
      <c r="D73" s="74" t="s">
        <v>133</v>
      </c>
      <c r="E73" s="73"/>
      <c r="F73" s="73"/>
      <c r="G73" s="75"/>
      <c r="H73" s="63">
        <v>6</v>
      </c>
      <c r="I73" s="67"/>
      <c r="J73" s="63"/>
      <c r="K73" s="73"/>
      <c r="L73" s="73"/>
      <c r="M73" s="73"/>
      <c r="N73" s="73"/>
      <c r="O73" s="73"/>
      <c r="P73" s="73">
        <v>6</v>
      </c>
      <c r="Q73" s="73"/>
      <c r="R73" s="73"/>
      <c r="S73" s="75"/>
      <c r="T73" s="73"/>
      <c r="U73" s="63"/>
      <c r="V73" s="73">
        <v>6</v>
      </c>
      <c r="W73" s="134"/>
      <c r="X73" s="14"/>
      <c r="Y73" s="14"/>
    </row>
    <row r="74" spans="1:26" ht="24">
      <c r="A74" s="266"/>
      <c r="B74" s="103" t="s">
        <v>34</v>
      </c>
      <c r="C74" s="103"/>
      <c r="D74" s="89" t="s">
        <v>219</v>
      </c>
      <c r="E74" s="90"/>
      <c r="F74" s="90"/>
      <c r="G74" s="95" t="s">
        <v>170</v>
      </c>
      <c r="H74" s="92">
        <f>SUM(H75:H79)</f>
        <v>296</v>
      </c>
      <c r="I74" s="92">
        <f aca="true" t="shared" si="13" ref="I74:Z74">SUM(I75:I79)</f>
        <v>0</v>
      </c>
      <c r="J74" s="92">
        <f t="shared" si="13"/>
        <v>218</v>
      </c>
      <c r="K74" s="92">
        <f t="shared" si="13"/>
        <v>68</v>
      </c>
      <c r="L74" s="92">
        <f t="shared" si="13"/>
        <v>124</v>
      </c>
      <c r="M74" s="92">
        <f t="shared" si="13"/>
        <v>20</v>
      </c>
      <c r="N74" s="92">
        <f t="shared" si="13"/>
        <v>6</v>
      </c>
      <c r="O74" s="92">
        <f t="shared" si="13"/>
        <v>0</v>
      </c>
      <c r="P74" s="92">
        <f t="shared" si="13"/>
        <v>6</v>
      </c>
      <c r="Q74" s="92">
        <f t="shared" si="13"/>
        <v>72</v>
      </c>
      <c r="R74" s="92">
        <f t="shared" si="13"/>
        <v>0</v>
      </c>
      <c r="S74" s="92">
        <f t="shared" si="13"/>
        <v>0</v>
      </c>
      <c r="T74" s="92">
        <f t="shared" si="13"/>
        <v>0</v>
      </c>
      <c r="U74" s="92">
        <f t="shared" si="13"/>
        <v>0</v>
      </c>
      <c r="V74" s="92">
        <f t="shared" si="13"/>
        <v>0</v>
      </c>
      <c r="W74" s="92">
        <f t="shared" si="13"/>
        <v>0</v>
      </c>
      <c r="X74" s="92">
        <f t="shared" si="13"/>
        <v>296</v>
      </c>
      <c r="Y74" s="92">
        <f t="shared" si="13"/>
        <v>0</v>
      </c>
      <c r="Z74" s="92">
        <f t="shared" si="13"/>
        <v>0</v>
      </c>
    </row>
    <row r="75" spans="1:25" ht="12.75">
      <c r="A75" s="266"/>
      <c r="B75" s="104" t="s">
        <v>121</v>
      </c>
      <c r="C75" s="104"/>
      <c r="D75" s="74" t="s">
        <v>221</v>
      </c>
      <c r="E75" s="73"/>
      <c r="F75" s="73">
        <v>7</v>
      </c>
      <c r="G75" s="75"/>
      <c r="H75" s="63">
        <f>J75+O75+P75+I75</f>
        <v>68</v>
      </c>
      <c r="I75" s="67"/>
      <c r="J75" s="70">
        <f>SUM(K75:N75)</f>
        <v>68</v>
      </c>
      <c r="K75" s="73">
        <v>20</v>
      </c>
      <c r="L75" s="73">
        <v>46</v>
      </c>
      <c r="M75" s="73"/>
      <c r="N75" s="96">
        <v>2</v>
      </c>
      <c r="O75" s="73"/>
      <c r="P75" s="73"/>
      <c r="Q75" s="73"/>
      <c r="R75" s="73"/>
      <c r="S75" s="75"/>
      <c r="T75" s="73"/>
      <c r="U75" s="75"/>
      <c r="V75" s="63"/>
      <c r="W75" s="127"/>
      <c r="X75" s="166">
        <v>68</v>
      </c>
      <c r="Y75" s="14"/>
    </row>
    <row r="76" spans="1:25" ht="24">
      <c r="A76" s="266"/>
      <c r="B76" s="104" t="s">
        <v>158</v>
      </c>
      <c r="C76" s="104"/>
      <c r="D76" s="74" t="s">
        <v>222</v>
      </c>
      <c r="E76" s="73"/>
      <c r="F76" s="73">
        <v>7</v>
      </c>
      <c r="G76" s="75"/>
      <c r="H76" s="63">
        <f>J76+O76+P76+I76</f>
        <v>80</v>
      </c>
      <c r="I76" s="67"/>
      <c r="J76" s="70">
        <v>80</v>
      </c>
      <c r="K76" s="73">
        <v>28</v>
      </c>
      <c r="L76" s="73">
        <v>30</v>
      </c>
      <c r="M76" s="73">
        <v>20</v>
      </c>
      <c r="N76" s="96">
        <v>2</v>
      </c>
      <c r="O76" s="73"/>
      <c r="P76" s="73"/>
      <c r="Q76" s="73"/>
      <c r="R76" s="73"/>
      <c r="S76" s="75"/>
      <c r="T76" s="73"/>
      <c r="U76" s="75"/>
      <c r="V76" s="63"/>
      <c r="W76" s="127"/>
      <c r="X76" s="166">
        <v>80</v>
      </c>
      <c r="Y76" s="14"/>
    </row>
    <row r="77" spans="1:25" ht="12.75">
      <c r="A77" s="266"/>
      <c r="B77" s="104" t="s">
        <v>220</v>
      </c>
      <c r="C77" s="104"/>
      <c r="D77" s="74" t="s">
        <v>223</v>
      </c>
      <c r="E77" s="73"/>
      <c r="F77" s="73">
        <v>7</v>
      </c>
      <c r="G77" s="75"/>
      <c r="H77" s="63">
        <f>J77+O77+P77+I77</f>
        <v>70</v>
      </c>
      <c r="I77" s="67"/>
      <c r="J77" s="70">
        <v>70</v>
      </c>
      <c r="K77" s="73">
        <v>20</v>
      </c>
      <c r="L77" s="73">
        <v>48</v>
      </c>
      <c r="M77" s="73"/>
      <c r="N77" s="96">
        <v>2</v>
      </c>
      <c r="O77" s="73"/>
      <c r="P77" s="73"/>
      <c r="Q77" s="73"/>
      <c r="R77" s="73"/>
      <c r="S77" s="75"/>
      <c r="T77" s="73"/>
      <c r="U77" s="75"/>
      <c r="V77" s="63"/>
      <c r="W77" s="127"/>
      <c r="X77" s="166">
        <v>70</v>
      </c>
      <c r="Y77" s="14"/>
    </row>
    <row r="78" spans="1:25" ht="12.75">
      <c r="A78" s="266"/>
      <c r="B78" s="105" t="s">
        <v>36</v>
      </c>
      <c r="C78" s="105"/>
      <c r="D78" s="74" t="s">
        <v>33</v>
      </c>
      <c r="E78" s="73"/>
      <c r="F78" s="73">
        <v>7</v>
      </c>
      <c r="G78" s="75"/>
      <c r="H78" s="63">
        <v>72</v>
      </c>
      <c r="I78" s="67"/>
      <c r="J78" s="63"/>
      <c r="K78" s="73"/>
      <c r="L78" s="73"/>
      <c r="M78" s="73"/>
      <c r="N78" s="73"/>
      <c r="O78" s="73"/>
      <c r="P78" s="73"/>
      <c r="Q78" s="73">
        <v>72</v>
      </c>
      <c r="R78" s="73"/>
      <c r="S78" s="75"/>
      <c r="T78" s="73"/>
      <c r="U78" s="75"/>
      <c r="V78" s="63"/>
      <c r="W78" s="127"/>
      <c r="X78" s="166">
        <v>72</v>
      </c>
      <c r="Y78" s="14"/>
    </row>
    <row r="79" spans="1:25" ht="12.75">
      <c r="A79" s="266"/>
      <c r="B79" s="105" t="s">
        <v>132</v>
      </c>
      <c r="C79" s="105"/>
      <c r="D79" s="74" t="s">
        <v>133</v>
      </c>
      <c r="E79" s="73"/>
      <c r="F79" s="73"/>
      <c r="G79" s="75"/>
      <c r="H79" s="63">
        <v>6</v>
      </c>
      <c r="I79" s="67"/>
      <c r="J79" s="63"/>
      <c r="K79" s="73"/>
      <c r="L79" s="73"/>
      <c r="M79" s="73"/>
      <c r="N79" s="73"/>
      <c r="O79" s="73"/>
      <c r="P79" s="73">
        <v>6</v>
      </c>
      <c r="Q79" s="73"/>
      <c r="R79" s="73"/>
      <c r="S79" s="75"/>
      <c r="T79" s="73"/>
      <c r="U79" s="75"/>
      <c r="V79" s="63"/>
      <c r="W79" s="127"/>
      <c r="X79" s="166">
        <v>6</v>
      </c>
      <c r="Y79" s="14"/>
    </row>
    <row r="80" spans="1:25" ht="24">
      <c r="A80" s="266"/>
      <c r="B80" s="103" t="s">
        <v>159</v>
      </c>
      <c r="C80" s="103"/>
      <c r="D80" s="89" t="s">
        <v>224</v>
      </c>
      <c r="E80" s="90"/>
      <c r="F80" s="90"/>
      <c r="G80" s="95" t="s">
        <v>242</v>
      </c>
      <c r="H80" s="111">
        <f>SUM(H81:H86)</f>
        <v>274</v>
      </c>
      <c r="I80" s="93">
        <f>SUM(I81)</f>
        <v>0</v>
      </c>
      <c r="J80" s="92">
        <f>SUM(J81:J84)</f>
        <v>160</v>
      </c>
      <c r="K80" s="94">
        <f>SUM(K81:K84)</f>
        <v>80</v>
      </c>
      <c r="L80" s="94">
        <f>SUM(L81:L84)</f>
        <v>72</v>
      </c>
      <c r="M80" s="94"/>
      <c r="N80" s="94">
        <f>SUM(N81:N84)</f>
        <v>8</v>
      </c>
      <c r="O80" s="94"/>
      <c r="P80" s="94">
        <f>SUM(P86)</f>
        <v>6</v>
      </c>
      <c r="Q80" s="94">
        <f>SUM(Q85)</f>
        <v>108</v>
      </c>
      <c r="R80" s="90"/>
      <c r="S80" s="91"/>
      <c r="T80" s="90"/>
      <c r="U80" s="91"/>
      <c r="V80" s="115"/>
      <c r="W80" s="137"/>
      <c r="X80" s="152">
        <f>SUM(X81:X86)</f>
        <v>0</v>
      </c>
      <c r="Y80" s="167">
        <f>SUM(Y81:Y86)</f>
        <v>274</v>
      </c>
    </row>
    <row r="81" spans="1:25" ht="12.75">
      <c r="A81" s="266"/>
      <c r="B81" s="105" t="s">
        <v>188</v>
      </c>
      <c r="C81" s="105"/>
      <c r="D81" s="74" t="s">
        <v>228</v>
      </c>
      <c r="E81" s="73"/>
      <c r="F81" s="73">
        <v>8</v>
      </c>
      <c r="G81" s="75"/>
      <c r="H81" s="63">
        <f>J81+O81+P81+I81</f>
        <v>40</v>
      </c>
      <c r="I81" s="67"/>
      <c r="J81" s="63">
        <v>40</v>
      </c>
      <c r="K81" s="73">
        <v>20</v>
      </c>
      <c r="L81" s="73">
        <v>18</v>
      </c>
      <c r="M81" s="73"/>
      <c r="N81" s="73">
        <v>2</v>
      </c>
      <c r="O81" s="73"/>
      <c r="P81" s="73"/>
      <c r="Q81" s="73"/>
      <c r="R81" s="73"/>
      <c r="S81" s="75"/>
      <c r="T81" s="73"/>
      <c r="U81" s="75"/>
      <c r="V81" s="63"/>
      <c r="W81" s="127"/>
      <c r="X81" s="63"/>
      <c r="Y81" s="166">
        <v>40</v>
      </c>
    </row>
    <row r="82" spans="1:25" ht="24">
      <c r="A82" s="266"/>
      <c r="B82" s="105" t="s">
        <v>225</v>
      </c>
      <c r="C82" s="105"/>
      <c r="D82" s="74" t="s">
        <v>229</v>
      </c>
      <c r="E82" s="73"/>
      <c r="F82" s="73">
        <v>8</v>
      </c>
      <c r="G82" s="75"/>
      <c r="H82" s="63">
        <f>J82+O82+P82+I82</f>
        <v>40</v>
      </c>
      <c r="I82" s="67"/>
      <c r="J82" s="63">
        <v>40</v>
      </c>
      <c r="K82" s="73">
        <v>20</v>
      </c>
      <c r="L82" s="73">
        <v>18</v>
      </c>
      <c r="M82" s="73"/>
      <c r="N82" s="73">
        <v>2</v>
      </c>
      <c r="O82" s="73"/>
      <c r="P82" s="73"/>
      <c r="Q82" s="73"/>
      <c r="R82" s="73"/>
      <c r="S82" s="75"/>
      <c r="T82" s="73"/>
      <c r="U82" s="75"/>
      <c r="V82" s="63"/>
      <c r="W82" s="127"/>
      <c r="X82" s="63"/>
      <c r="Y82" s="166">
        <v>40</v>
      </c>
    </row>
    <row r="83" spans="1:25" ht="12.75">
      <c r="A83" s="266"/>
      <c r="B83" s="105" t="s">
        <v>226</v>
      </c>
      <c r="C83" s="105"/>
      <c r="D83" s="74" t="s">
        <v>230</v>
      </c>
      <c r="E83" s="73"/>
      <c r="F83" s="73">
        <v>8</v>
      </c>
      <c r="G83" s="75"/>
      <c r="H83" s="63">
        <f>J83+O83+P83+I83</f>
        <v>40</v>
      </c>
      <c r="I83" s="67"/>
      <c r="J83" s="63">
        <v>40</v>
      </c>
      <c r="K83" s="73">
        <v>20</v>
      </c>
      <c r="L83" s="73">
        <v>18</v>
      </c>
      <c r="M83" s="73"/>
      <c r="N83" s="73">
        <v>2</v>
      </c>
      <c r="O83" s="73"/>
      <c r="P83" s="73"/>
      <c r="Q83" s="73"/>
      <c r="R83" s="73"/>
      <c r="S83" s="75"/>
      <c r="T83" s="73"/>
      <c r="U83" s="75"/>
      <c r="V83" s="63"/>
      <c r="W83" s="127"/>
      <c r="X83" s="63"/>
      <c r="Y83" s="166">
        <v>40</v>
      </c>
    </row>
    <row r="84" spans="1:25" ht="12.75">
      <c r="A84" s="266"/>
      <c r="B84" s="105" t="s">
        <v>227</v>
      </c>
      <c r="C84" s="105"/>
      <c r="D84" s="74" t="s">
        <v>231</v>
      </c>
      <c r="E84" s="73"/>
      <c r="F84" s="73">
        <v>8</v>
      </c>
      <c r="G84" s="75"/>
      <c r="H84" s="63">
        <f>J84+O84+P84+I84</f>
        <v>40</v>
      </c>
      <c r="I84" s="67"/>
      <c r="J84" s="63">
        <v>40</v>
      </c>
      <c r="K84" s="73">
        <v>20</v>
      </c>
      <c r="L84" s="73">
        <v>18</v>
      </c>
      <c r="M84" s="73"/>
      <c r="N84" s="73">
        <v>2</v>
      </c>
      <c r="O84" s="73"/>
      <c r="P84" s="73"/>
      <c r="Q84" s="73"/>
      <c r="R84" s="73"/>
      <c r="S84" s="75"/>
      <c r="T84" s="73"/>
      <c r="U84" s="75"/>
      <c r="V84" s="63"/>
      <c r="W84" s="127"/>
      <c r="X84" s="63"/>
      <c r="Y84" s="166">
        <v>40</v>
      </c>
    </row>
    <row r="85" spans="1:25" ht="12.75">
      <c r="A85" s="266"/>
      <c r="B85" s="105" t="s">
        <v>189</v>
      </c>
      <c r="C85" s="105"/>
      <c r="D85" s="74" t="s">
        <v>33</v>
      </c>
      <c r="E85" s="73"/>
      <c r="F85" s="73">
        <v>8</v>
      </c>
      <c r="G85" s="75"/>
      <c r="H85" s="65">
        <v>108</v>
      </c>
      <c r="I85" s="67"/>
      <c r="J85" s="63"/>
      <c r="K85" s="73"/>
      <c r="L85" s="73"/>
      <c r="M85" s="73"/>
      <c r="N85" s="73"/>
      <c r="O85" s="73"/>
      <c r="P85" s="73"/>
      <c r="Q85" s="73">
        <v>108</v>
      </c>
      <c r="R85" s="73"/>
      <c r="S85" s="75"/>
      <c r="T85" s="73"/>
      <c r="U85" s="75"/>
      <c r="V85" s="63"/>
      <c r="W85" s="127"/>
      <c r="X85" s="63"/>
      <c r="Y85" s="166">
        <v>108</v>
      </c>
    </row>
    <row r="86" spans="1:25" ht="12.75">
      <c r="A86" s="266"/>
      <c r="B86" s="105" t="s">
        <v>190</v>
      </c>
      <c r="C86" s="105"/>
      <c r="D86" s="74" t="s">
        <v>133</v>
      </c>
      <c r="E86" s="73"/>
      <c r="F86" s="73"/>
      <c r="G86" s="75"/>
      <c r="H86" s="65">
        <v>6</v>
      </c>
      <c r="I86" s="67"/>
      <c r="J86" s="63"/>
      <c r="K86" s="73"/>
      <c r="L86" s="73"/>
      <c r="M86" s="73"/>
      <c r="N86" s="73"/>
      <c r="O86" s="73"/>
      <c r="P86" s="73">
        <v>6</v>
      </c>
      <c r="Q86" s="73"/>
      <c r="R86" s="73"/>
      <c r="S86" s="75"/>
      <c r="T86" s="73"/>
      <c r="U86" s="75"/>
      <c r="V86" s="63"/>
      <c r="W86" s="127"/>
      <c r="X86" s="63"/>
      <c r="Y86" s="166">
        <v>6</v>
      </c>
    </row>
    <row r="87" spans="1:25" ht="24">
      <c r="A87" s="266"/>
      <c r="B87" s="103" t="s">
        <v>232</v>
      </c>
      <c r="C87" s="103"/>
      <c r="D87" s="89" t="s">
        <v>160</v>
      </c>
      <c r="E87" s="90"/>
      <c r="F87" s="90"/>
      <c r="G87" s="95" t="s">
        <v>243</v>
      </c>
      <c r="H87" s="111">
        <f>SUM(H88:H92)</f>
        <v>288</v>
      </c>
      <c r="I87" s="111">
        <f aca="true" t="shared" si="14" ref="I87:Y87">SUM(I88:I92)</f>
        <v>0</v>
      </c>
      <c r="J87" s="111">
        <f t="shared" si="14"/>
        <v>144</v>
      </c>
      <c r="K87" s="111">
        <f t="shared" si="14"/>
        <v>70</v>
      </c>
      <c r="L87" s="111">
        <f t="shared" si="14"/>
        <v>74</v>
      </c>
      <c r="M87" s="111">
        <f t="shared" si="14"/>
        <v>0</v>
      </c>
      <c r="N87" s="111">
        <f t="shared" si="14"/>
        <v>0</v>
      </c>
      <c r="O87" s="111">
        <f t="shared" si="14"/>
        <v>0</v>
      </c>
      <c r="P87" s="111">
        <f t="shared" si="14"/>
        <v>12</v>
      </c>
      <c r="Q87" s="111">
        <f t="shared" si="14"/>
        <v>72</v>
      </c>
      <c r="R87" s="111">
        <f t="shared" si="14"/>
        <v>0</v>
      </c>
      <c r="S87" s="111">
        <f t="shared" si="14"/>
        <v>0</v>
      </c>
      <c r="T87" s="111">
        <f t="shared" si="14"/>
        <v>0</v>
      </c>
      <c r="U87" s="111">
        <f t="shared" si="14"/>
        <v>128</v>
      </c>
      <c r="V87" s="111">
        <f t="shared" si="14"/>
        <v>0</v>
      </c>
      <c r="W87" s="111">
        <f t="shared" si="14"/>
        <v>160</v>
      </c>
      <c r="X87" s="111">
        <f t="shared" si="14"/>
        <v>0</v>
      </c>
      <c r="Y87" s="111">
        <f t="shared" si="14"/>
        <v>0</v>
      </c>
    </row>
    <row r="88" spans="1:25" ht="24">
      <c r="A88" s="266"/>
      <c r="B88" s="161" t="s">
        <v>233</v>
      </c>
      <c r="C88" s="161"/>
      <c r="D88" s="121" t="s">
        <v>234</v>
      </c>
      <c r="E88" s="116"/>
      <c r="F88" s="116">
        <v>4</v>
      </c>
      <c r="G88" s="117"/>
      <c r="H88" s="118">
        <f>SUM(K88:N88)</f>
        <v>50</v>
      </c>
      <c r="I88" s="119"/>
      <c r="J88" s="128">
        <f>SUM(K88:L88)</f>
        <v>50</v>
      </c>
      <c r="K88" s="128">
        <v>22</v>
      </c>
      <c r="L88" s="128">
        <v>28</v>
      </c>
      <c r="M88" s="128"/>
      <c r="N88" s="128"/>
      <c r="O88" s="128"/>
      <c r="P88" s="128"/>
      <c r="Q88" s="119"/>
      <c r="R88" s="116"/>
      <c r="S88" s="120"/>
      <c r="T88" s="116"/>
      <c r="U88" s="120">
        <v>50</v>
      </c>
      <c r="V88" s="116"/>
      <c r="W88" s="139"/>
      <c r="X88" s="14"/>
      <c r="Y88" s="14"/>
    </row>
    <row r="89" spans="1:25" ht="24">
      <c r="A89" s="266"/>
      <c r="B89" s="161" t="s">
        <v>235</v>
      </c>
      <c r="C89" s="161"/>
      <c r="D89" s="121" t="s">
        <v>236</v>
      </c>
      <c r="E89" s="116">
        <v>6</v>
      </c>
      <c r="F89" s="116"/>
      <c r="G89" s="117"/>
      <c r="H89" s="118">
        <f>SUM(K89:P89)</f>
        <v>94</v>
      </c>
      <c r="I89" s="119"/>
      <c r="J89" s="128">
        <f>SUM(K89:N89)</f>
        <v>94</v>
      </c>
      <c r="K89" s="128">
        <v>48</v>
      </c>
      <c r="L89" s="128">
        <v>46</v>
      </c>
      <c r="M89" s="128"/>
      <c r="N89" s="128"/>
      <c r="O89" s="128"/>
      <c r="P89" s="128"/>
      <c r="Q89" s="119"/>
      <c r="R89" s="116"/>
      <c r="S89" s="120"/>
      <c r="T89" s="116"/>
      <c r="U89" s="120"/>
      <c r="V89" s="116"/>
      <c r="W89" s="164">
        <v>94</v>
      </c>
      <c r="X89" s="14"/>
      <c r="Y89" s="14"/>
    </row>
    <row r="90" spans="1:25" ht="12.75">
      <c r="A90" s="266"/>
      <c r="B90" s="161" t="s">
        <v>331</v>
      </c>
      <c r="C90" s="161"/>
      <c r="D90" s="74" t="s">
        <v>241</v>
      </c>
      <c r="E90" s="116"/>
      <c r="F90" s="116">
        <v>4</v>
      </c>
      <c r="G90" s="117"/>
      <c r="H90" s="118">
        <v>72</v>
      </c>
      <c r="I90" s="119"/>
      <c r="J90" s="128"/>
      <c r="K90" s="128"/>
      <c r="L90" s="128"/>
      <c r="M90" s="128"/>
      <c r="N90" s="128"/>
      <c r="O90" s="128"/>
      <c r="P90" s="119"/>
      <c r="Q90" s="128">
        <v>72</v>
      </c>
      <c r="R90" s="116"/>
      <c r="S90" s="120"/>
      <c r="T90" s="116"/>
      <c r="U90" s="120">
        <v>72</v>
      </c>
      <c r="V90" s="116"/>
      <c r="W90" s="164"/>
      <c r="X90" s="14"/>
      <c r="Y90" s="14"/>
    </row>
    <row r="91" spans="1:25" ht="12.75">
      <c r="A91" s="266"/>
      <c r="B91" s="161" t="s">
        <v>331</v>
      </c>
      <c r="C91" s="161"/>
      <c r="D91" s="74" t="s">
        <v>329</v>
      </c>
      <c r="E91" s="116"/>
      <c r="F91" s="116">
        <v>6</v>
      </c>
      <c r="G91" s="117"/>
      <c r="H91" s="118">
        <v>60</v>
      </c>
      <c r="I91" s="119"/>
      <c r="J91" s="128"/>
      <c r="K91" s="128"/>
      <c r="L91" s="128"/>
      <c r="M91" s="128"/>
      <c r="N91" s="128"/>
      <c r="O91" s="128"/>
      <c r="P91" s="119"/>
      <c r="Q91" s="128"/>
      <c r="R91" s="116"/>
      <c r="S91" s="120"/>
      <c r="T91" s="116"/>
      <c r="U91" s="120"/>
      <c r="V91" s="116"/>
      <c r="W91" s="164">
        <v>60</v>
      </c>
      <c r="X91" s="14"/>
      <c r="Y91" s="14"/>
    </row>
    <row r="92" spans="1:25" ht="12.75">
      <c r="A92" s="266"/>
      <c r="B92" s="161" t="s">
        <v>332</v>
      </c>
      <c r="C92" s="161"/>
      <c r="D92" s="74" t="s">
        <v>133</v>
      </c>
      <c r="E92" s="116"/>
      <c r="F92" s="116"/>
      <c r="G92" s="117"/>
      <c r="H92" s="118">
        <v>12</v>
      </c>
      <c r="I92" s="119"/>
      <c r="J92" s="119"/>
      <c r="K92" s="119"/>
      <c r="L92" s="119"/>
      <c r="M92" s="119"/>
      <c r="N92" s="119"/>
      <c r="O92" s="119"/>
      <c r="P92" s="128">
        <v>12</v>
      </c>
      <c r="Q92" s="119"/>
      <c r="R92" s="116"/>
      <c r="S92" s="120"/>
      <c r="T92" s="116"/>
      <c r="U92" s="120">
        <v>6</v>
      </c>
      <c r="V92" s="116"/>
      <c r="W92" s="139">
        <v>6</v>
      </c>
      <c r="X92" s="14"/>
      <c r="Y92" s="14"/>
    </row>
    <row r="93" spans="1:25" ht="12.75">
      <c r="A93" s="266"/>
      <c r="B93" s="110"/>
      <c r="C93" s="110"/>
      <c r="D93" s="122" t="s">
        <v>161</v>
      </c>
      <c r="E93" s="90"/>
      <c r="F93" s="90">
        <v>8</v>
      </c>
      <c r="G93" s="95"/>
      <c r="H93" s="111">
        <v>144</v>
      </c>
      <c r="I93" s="93"/>
      <c r="J93" s="93"/>
      <c r="K93" s="93"/>
      <c r="L93" s="93"/>
      <c r="M93" s="93"/>
      <c r="N93" s="93"/>
      <c r="O93" s="93"/>
      <c r="P93" s="93"/>
      <c r="Q93" s="93"/>
      <c r="R93" s="90"/>
      <c r="S93" s="91"/>
      <c r="T93" s="90"/>
      <c r="U93" s="91"/>
      <c r="V93" s="94"/>
      <c r="W93" s="138"/>
      <c r="X93" s="150"/>
      <c r="Y93" s="151">
        <v>144</v>
      </c>
    </row>
    <row r="94" spans="1:25" ht="12.75">
      <c r="A94" s="266"/>
      <c r="B94" s="106" t="s">
        <v>90</v>
      </c>
      <c r="C94" s="106"/>
      <c r="D94" s="60" t="s">
        <v>106</v>
      </c>
      <c r="E94" s="82"/>
      <c r="F94" s="82"/>
      <c r="G94" s="61"/>
      <c r="H94" s="61">
        <v>216</v>
      </c>
      <c r="I94" s="59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140"/>
      <c r="X94" s="82"/>
      <c r="Y94" s="82">
        <v>216</v>
      </c>
    </row>
    <row r="95" spans="1:25" ht="12.75">
      <c r="A95" s="266"/>
      <c r="B95" s="237" t="s">
        <v>35</v>
      </c>
      <c r="C95" s="238"/>
      <c r="D95" s="239"/>
      <c r="E95" s="76"/>
      <c r="F95" s="76"/>
      <c r="G95" s="77"/>
      <c r="H95" s="77">
        <f>SUM(H94,H93,H61,H39,H36,H30,H11)</f>
        <v>5940</v>
      </c>
      <c r="I95" s="77">
        <v>40</v>
      </c>
      <c r="J95" s="77">
        <f>SUM(J11,J30,J36,J39,J60)</f>
        <v>4643</v>
      </c>
      <c r="K95" s="77">
        <f aca="true" t="shared" si="15" ref="K95:Q95">SUM(K11,K30,K36,K39,K60)</f>
        <v>2293</v>
      </c>
      <c r="L95" s="77">
        <f t="shared" si="15"/>
        <v>2213</v>
      </c>
      <c r="M95" s="77">
        <f t="shared" si="15"/>
        <v>40</v>
      </c>
      <c r="N95" s="77">
        <f t="shared" si="15"/>
        <v>99</v>
      </c>
      <c r="O95" s="77">
        <f t="shared" si="15"/>
        <v>91</v>
      </c>
      <c r="P95" s="77">
        <f t="shared" si="15"/>
        <v>72</v>
      </c>
      <c r="Q95" s="77">
        <f t="shared" si="15"/>
        <v>684</v>
      </c>
      <c r="R95" s="113">
        <f>R11+R30+R36+R39+R60</f>
        <v>612</v>
      </c>
      <c r="S95" s="113">
        <f aca="true" t="shared" si="16" ref="S95:X95">S11+S30+S36+S39+S60</f>
        <v>864</v>
      </c>
      <c r="T95" s="113">
        <f t="shared" si="16"/>
        <v>612</v>
      </c>
      <c r="U95" s="113">
        <f t="shared" si="16"/>
        <v>864</v>
      </c>
      <c r="V95" s="113">
        <f t="shared" si="16"/>
        <v>612</v>
      </c>
      <c r="W95" s="113">
        <f t="shared" si="16"/>
        <v>900</v>
      </c>
      <c r="X95" s="113">
        <f t="shared" si="16"/>
        <v>612</v>
      </c>
      <c r="Y95" s="113">
        <f>Y11+Y30+Y36+Y39+Y60+Y94+Y93</f>
        <v>864</v>
      </c>
    </row>
    <row r="96" spans="1:25" ht="12.75" customHeight="1">
      <c r="A96" s="266"/>
      <c r="B96" s="262" t="s">
        <v>299</v>
      </c>
      <c r="C96" s="263"/>
      <c r="D96" s="263"/>
      <c r="E96" s="263"/>
      <c r="F96" s="263"/>
      <c r="G96" s="263"/>
      <c r="H96" s="263"/>
      <c r="I96" s="264"/>
      <c r="J96" s="243" t="s">
        <v>129</v>
      </c>
      <c r="K96" s="244"/>
      <c r="L96" s="249" t="s">
        <v>123</v>
      </c>
      <c r="M96" s="250"/>
      <c r="N96" s="250"/>
      <c r="O96" s="250"/>
      <c r="P96" s="250"/>
      <c r="Q96" s="251"/>
      <c r="R96" s="84">
        <f>R95/R9</f>
        <v>36</v>
      </c>
      <c r="S96" s="84">
        <f aca="true" t="shared" si="17" ref="S96:Y96">S95/S9</f>
        <v>36</v>
      </c>
      <c r="T96" s="84">
        <f t="shared" si="17"/>
        <v>36</v>
      </c>
      <c r="U96" s="84">
        <f t="shared" si="17"/>
        <v>36</v>
      </c>
      <c r="V96" s="84">
        <f t="shared" si="17"/>
        <v>36</v>
      </c>
      <c r="W96" s="84">
        <f t="shared" si="17"/>
        <v>36</v>
      </c>
      <c r="X96" s="84">
        <f t="shared" si="17"/>
        <v>36</v>
      </c>
      <c r="Y96" s="84">
        <f t="shared" si="17"/>
        <v>36</v>
      </c>
    </row>
    <row r="97" spans="1:25" ht="12.75">
      <c r="A97" s="266"/>
      <c r="B97" s="231" t="s">
        <v>300</v>
      </c>
      <c r="C97" s="232"/>
      <c r="D97" s="232"/>
      <c r="E97" s="232"/>
      <c r="F97" s="232"/>
      <c r="G97" s="232"/>
      <c r="H97" s="232"/>
      <c r="I97" s="233"/>
      <c r="J97" s="245"/>
      <c r="K97" s="246"/>
      <c r="L97" s="240" t="s">
        <v>124</v>
      </c>
      <c r="M97" s="241"/>
      <c r="N97" s="241"/>
      <c r="O97" s="241"/>
      <c r="P97" s="241"/>
      <c r="Q97" s="242"/>
      <c r="R97" s="63">
        <f>SUM(R11,R30,R36,R39,R63:R69,R73,R75:R77,R79,R81:R84,R86,R88:R89,R92)</f>
        <v>612</v>
      </c>
      <c r="S97" s="63">
        <f aca="true" t="shared" si="18" ref="S97:Y97">SUM(S11,S30,S36,S39,S63:S69,S73,S75:S77,S79,S81:S84,S86,S88:S89,S92)</f>
        <v>864</v>
      </c>
      <c r="T97" s="63">
        <f t="shared" si="18"/>
        <v>612</v>
      </c>
      <c r="U97" s="63">
        <f t="shared" si="18"/>
        <v>648</v>
      </c>
      <c r="V97" s="63">
        <f t="shared" si="18"/>
        <v>324</v>
      </c>
      <c r="W97" s="63">
        <f t="shared" si="18"/>
        <v>840</v>
      </c>
      <c r="X97" s="63">
        <f t="shared" si="18"/>
        <v>540</v>
      </c>
      <c r="Y97" s="63">
        <f t="shared" si="18"/>
        <v>396</v>
      </c>
    </row>
    <row r="98" spans="1:25" ht="12.75">
      <c r="A98" s="266"/>
      <c r="B98" s="231" t="s">
        <v>301</v>
      </c>
      <c r="C98" s="232"/>
      <c r="D98" s="232"/>
      <c r="E98" s="232"/>
      <c r="F98" s="232"/>
      <c r="G98" s="232"/>
      <c r="H98" s="232"/>
      <c r="I98" s="233"/>
      <c r="J98" s="245"/>
      <c r="K98" s="246"/>
      <c r="L98" s="240" t="s">
        <v>125</v>
      </c>
      <c r="M98" s="241"/>
      <c r="N98" s="241"/>
      <c r="O98" s="241"/>
      <c r="P98" s="241"/>
      <c r="Q98" s="242"/>
      <c r="R98" s="63">
        <f>R70+R71+R90+R91</f>
        <v>0</v>
      </c>
      <c r="S98" s="63">
        <f aca="true" t="shared" si="19" ref="S98:Y98">S70+S71+S90+S91</f>
        <v>0</v>
      </c>
      <c r="T98" s="63">
        <f t="shared" si="19"/>
        <v>0</v>
      </c>
      <c r="U98" s="63">
        <f t="shared" si="19"/>
        <v>216</v>
      </c>
      <c r="V98" s="63">
        <f t="shared" si="19"/>
        <v>144</v>
      </c>
      <c r="W98" s="63">
        <f t="shared" si="19"/>
        <v>60</v>
      </c>
      <c r="X98" s="63">
        <f t="shared" si="19"/>
        <v>0</v>
      </c>
      <c r="Y98" s="63">
        <f t="shared" si="19"/>
        <v>0</v>
      </c>
    </row>
    <row r="99" spans="1:25" ht="12.75">
      <c r="A99" s="266"/>
      <c r="B99" s="231" t="s">
        <v>302</v>
      </c>
      <c r="C99" s="232"/>
      <c r="D99" s="232"/>
      <c r="E99" s="232"/>
      <c r="F99" s="232"/>
      <c r="G99" s="232"/>
      <c r="H99" s="232"/>
      <c r="I99" s="233"/>
      <c r="J99" s="245"/>
      <c r="K99" s="246"/>
      <c r="L99" s="240" t="s">
        <v>126</v>
      </c>
      <c r="M99" s="241"/>
      <c r="N99" s="241"/>
      <c r="O99" s="241"/>
      <c r="P99" s="241"/>
      <c r="Q99" s="242"/>
      <c r="R99" s="63">
        <f>SUM(R72+R78+R85)</f>
        <v>0</v>
      </c>
      <c r="S99" s="63">
        <f aca="true" t="shared" si="20" ref="S99:Y99">SUM(S72+S78+S85)</f>
        <v>0</v>
      </c>
      <c r="T99" s="63">
        <f t="shared" si="20"/>
        <v>0</v>
      </c>
      <c r="U99" s="63">
        <f t="shared" si="20"/>
        <v>0</v>
      </c>
      <c r="V99" s="63">
        <f t="shared" si="20"/>
        <v>144</v>
      </c>
      <c r="W99" s="63">
        <f t="shared" si="20"/>
        <v>0</v>
      </c>
      <c r="X99" s="63">
        <f t="shared" si="20"/>
        <v>72</v>
      </c>
      <c r="Y99" s="63">
        <f t="shared" si="20"/>
        <v>108</v>
      </c>
    </row>
    <row r="100" spans="1:25" ht="12.75">
      <c r="A100" s="266"/>
      <c r="B100" s="231" t="s">
        <v>303</v>
      </c>
      <c r="C100" s="232"/>
      <c r="D100" s="232"/>
      <c r="E100" s="232"/>
      <c r="F100" s="232"/>
      <c r="G100" s="232"/>
      <c r="H100" s="232"/>
      <c r="I100" s="233"/>
      <c r="J100" s="245"/>
      <c r="K100" s="246"/>
      <c r="L100" s="240" t="s">
        <v>127</v>
      </c>
      <c r="M100" s="241"/>
      <c r="N100" s="241"/>
      <c r="O100" s="241"/>
      <c r="P100" s="241"/>
      <c r="Q100" s="242"/>
      <c r="R100" s="63">
        <v>1</v>
      </c>
      <c r="S100" s="63">
        <v>3</v>
      </c>
      <c r="T100" s="65">
        <v>1</v>
      </c>
      <c r="U100" s="63">
        <v>1</v>
      </c>
      <c r="V100" s="65">
        <v>1</v>
      </c>
      <c r="W100" s="141">
        <v>2</v>
      </c>
      <c r="X100" s="154">
        <v>1</v>
      </c>
      <c r="Y100" s="153">
        <v>1</v>
      </c>
    </row>
    <row r="101" spans="1:25" ht="12.75">
      <c r="A101" s="266"/>
      <c r="B101" s="231"/>
      <c r="C101" s="232"/>
      <c r="D101" s="232"/>
      <c r="E101" s="232"/>
      <c r="F101" s="232"/>
      <c r="G101" s="232"/>
      <c r="H101" s="232"/>
      <c r="I101" s="233"/>
      <c r="J101" s="245"/>
      <c r="K101" s="246"/>
      <c r="L101" s="240" t="s">
        <v>147</v>
      </c>
      <c r="M101" s="241"/>
      <c r="N101" s="241"/>
      <c r="O101" s="241"/>
      <c r="P101" s="241"/>
      <c r="Q101" s="242"/>
      <c r="R101" s="63">
        <v>5</v>
      </c>
      <c r="S101" s="65">
        <v>5</v>
      </c>
      <c r="T101" s="63">
        <v>3</v>
      </c>
      <c r="U101" s="65">
        <v>7</v>
      </c>
      <c r="V101" s="63">
        <v>7</v>
      </c>
      <c r="W101" s="142">
        <v>4</v>
      </c>
      <c r="X101" s="154">
        <v>5</v>
      </c>
      <c r="Y101" s="153">
        <v>5</v>
      </c>
    </row>
    <row r="102" spans="1:25" ht="12.75">
      <c r="A102" s="267"/>
      <c r="B102" s="234"/>
      <c r="C102" s="235"/>
      <c r="D102" s="235"/>
      <c r="E102" s="235"/>
      <c r="F102" s="235"/>
      <c r="G102" s="235"/>
      <c r="H102" s="235"/>
      <c r="I102" s="236"/>
      <c r="J102" s="247"/>
      <c r="K102" s="248"/>
      <c r="L102" s="240" t="s">
        <v>128</v>
      </c>
      <c r="M102" s="241"/>
      <c r="N102" s="241"/>
      <c r="O102" s="241"/>
      <c r="P102" s="241"/>
      <c r="Q102" s="242"/>
      <c r="R102" s="63">
        <v>0</v>
      </c>
      <c r="S102" s="65">
        <v>2</v>
      </c>
      <c r="T102" s="63">
        <v>4</v>
      </c>
      <c r="U102" s="65">
        <v>1</v>
      </c>
      <c r="V102" s="63">
        <v>0</v>
      </c>
      <c r="W102" s="141">
        <v>4</v>
      </c>
      <c r="X102" s="154">
        <v>2</v>
      </c>
      <c r="Y102" s="153">
        <v>5</v>
      </c>
    </row>
    <row r="103" spans="1:25" ht="12.75">
      <c r="A103" s="260" t="s">
        <v>330</v>
      </c>
      <c r="B103" s="260"/>
      <c r="C103" s="260"/>
      <c r="D103" s="260"/>
      <c r="E103" s="260"/>
      <c r="F103" s="260"/>
      <c r="G103" s="260"/>
      <c r="H103" s="260"/>
      <c r="I103" s="260"/>
      <c r="J103" s="260"/>
      <c r="K103" s="190"/>
      <c r="L103" s="192"/>
      <c r="M103" s="192"/>
      <c r="N103" s="192"/>
      <c r="O103" s="192"/>
      <c r="P103" s="192"/>
      <c r="Q103" s="192"/>
      <c r="R103" s="193"/>
      <c r="S103" s="193"/>
      <c r="T103" s="193"/>
      <c r="U103" s="193"/>
      <c r="V103" s="193"/>
      <c r="W103" s="194"/>
      <c r="X103" s="195"/>
      <c r="Y103" s="191"/>
    </row>
  </sheetData>
  <sheetProtection/>
  <mergeCells count="61">
    <mergeCell ref="B96:I96"/>
    <mergeCell ref="B97:I97"/>
    <mergeCell ref="A27:A102"/>
    <mergeCell ref="Y7:Y8"/>
    <mergeCell ref="A103:J103"/>
    <mergeCell ref="C18:C19"/>
    <mergeCell ref="B98:I98"/>
    <mergeCell ref="B99:I99"/>
    <mergeCell ref="O7:O9"/>
    <mergeCell ref="M8:M9"/>
    <mergeCell ref="N8:N9"/>
    <mergeCell ref="C5:C9"/>
    <mergeCell ref="L8:L9"/>
    <mergeCell ref="V6:W6"/>
    <mergeCell ref="R6:S6"/>
    <mergeCell ref="S7:S8"/>
    <mergeCell ref="A13:A14"/>
    <mergeCell ref="Q7:Q9"/>
    <mergeCell ref="W7:W8"/>
    <mergeCell ref="A24:A25"/>
    <mergeCell ref="E5:G7"/>
    <mergeCell ref="H5:H9"/>
    <mergeCell ref="F8:F9"/>
    <mergeCell ref="E8:E9"/>
    <mergeCell ref="B5:B9"/>
    <mergeCell ref="R5:Y5"/>
    <mergeCell ref="X6:Y6"/>
    <mergeCell ref="G8:G9"/>
    <mergeCell ref="B101:I102"/>
    <mergeCell ref="B95:D95"/>
    <mergeCell ref="L101:Q101"/>
    <mergeCell ref="L102:Q102"/>
    <mergeCell ref="J96:K102"/>
    <mergeCell ref="L96:Q96"/>
    <mergeCell ref="L97:Q97"/>
    <mergeCell ref="L99:Q99"/>
    <mergeCell ref="L100:Q100"/>
    <mergeCell ref="L98:Q98"/>
    <mergeCell ref="X7:X8"/>
    <mergeCell ref="A17:A18"/>
    <mergeCell ref="A19:A20"/>
    <mergeCell ref="B100:I100"/>
    <mergeCell ref="R7:R8"/>
    <mergeCell ref="P7:P9"/>
    <mergeCell ref="T7:T8"/>
    <mergeCell ref="A5:A9"/>
    <mergeCell ref="C13:C14"/>
    <mergeCell ref="V7:V8"/>
    <mergeCell ref="B1:V1"/>
    <mergeCell ref="B2:V2"/>
    <mergeCell ref="B3:W3"/>
    <mergeCell ref="B4:W4"/>
    <mergeCell ref="U7:U8"/>
    <mergeCell ref="D5:D9"/>
    <mergeCell ref="T6:U6"/>
    <mergeCell ref="J7:J9"/>
    <mergeCell ref="I6:I9"/>
    <mergeCell ref="J6:Q6"/>
    <mergeCell ref="K7:N7"/>
    <mergeCell ref="K8:K9"/>
    <mergeCell ref="I5:Q5"/>
  </mergeCells>
  <printOptions/>
  <pageMargins left="0.25" right="0.25" top="0.75" bottom="0.75" header="0.3" footer="0.3"/>
  <pageSetup fitToHeight="0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79"/>
  <sheetViews>
    <sheetView zoomScalePageLayoutView="0" workbookViewId="0" topLeftCell="A58">
      <selection activeCell="AD74" sqref="AD74"/>
    </sheetView>
  </sheetViews>
  <sheetFormatPr defaultColWidth="9.00390625" defaultRowHeight="12.75"/>
  <cols>
    <col min="1" max="1" width="11.875" style="0" customWidth="1"/>
    <col min="2" max="29" width="4.75390625" style="0" customWidth="1"/>
  </cols>
  <sheetData>
    <row r="1" spans="1:29" ht="18">
      <c r="A1" s="280" t="s">
        <v>62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</row>
    <row r="2" spans="1:29" ht="18">
      <c r="A2" s="281" t="s">
        <v>246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</row>
    <row r="3" spans="1:29" ht="18">
      <c r="A3" s="21" t="s">
        <v>63</v>
      </c>
      <c r="B3" s="22"/>
      <c r="C3" s="22"/>
      <c r="D3" s="22"/>
      <c r="E3" s="22"/>
      <c r="F3" s="23"/>
      <c r="G3" s="22"/>
      <c r="H3" s="22"/>
      <c r="I3" s="22"/>
      <c r="J3" s="23"/>
      <c r="K3" s="22"/>
      <c r="L3" s="22"/>
      <c r="M3" s="22"/>
      <c r="N3" s="22"/>
      <c r="O3" s="22"/>
      <c r="P3" s="22"/>
      <c r="Q3" s="22"/>
      <c r="R3" s="22"/>
      <c r="S3" s="22"/>
      <c r="T3" s="24"/>
      <c r="U3" s="24"/>
      <c r="V3" s="25"/>
      <c r="W3" s="22"/>
      <c r="X3" s="25"/>
      <c r="Y3" s="25"/>
      <c r="Z3" s="25"/>
      <c r="AA3" s="25"/>
      <c r="AB3" s="26"/>
      <c r="AC3" s="26"/>
    </row>
    <row r="4" spans="1:29" ht="12.75">
      <c r="A4" s="27" t="s">
        <v>8</v>
      </c>
      <c r="B4" s="25"/>
      <c r="C4" s="22"/>
      <c r="D4" s="22"/>
      <c r="E4" s="23"/>
      <c r="F4" s="25"/>
      <c r="G4" s="23"/>
      <c r="H4" s="22"/>
      <c r="I4" s="23"/>
      <c r="J4" s="25"/>
      <c r="K4" s="25"/>
      <c r="L4" s="23"/>
      <c r="M4" s="23"/>
      <c r="N4" s="23"/>
      <c r="O4" s="23"/>
      <c r="P4" s="23"/>
      <c r="Q4" s="23"/>
      <c r="R4" s="23"/>
      <c r="S4" s="23"/>
      <c r="T4" s="28"/>
      <c r="U4" s="28"/>
      <c r="V4" s="28"/>
      <c r="W4" s="28"/>
      <c r="X4" s="28"/>
      <c r="Y4" s="28"/>
      <c r="Z4" s="28"/>
      <c r="AA4" s="28"/>
      <c r="AB4" s="28"/>
      <c r="AC4" s="28"/>
    </row>
    <row r="5" spans="1:29" ht="12.75">
      <c r="A5" s="87" t="s">
        <v>64</v>
      </c>
      <c r="B5" s="274" t="s">
        <v>65</v>
      </c>
      <c r="C5" s="274"/>
      <c r="D5" s="274"/>
      <c r="E5" s="274"/>
      <c r="F5" s="274" t="s">
        <v>66</v>
      </c>
      <c r="G5" s="274"/>
      <c r="H5" s="274"/>
      <c r="I5" s="274"/>
      <c r="J5" s="274" t="s">
        <v>67</v>
      </c>
      <c r="K5" s="274"/>
      <c r="L5" s="274"/>
      <c r="M5" s="274"/>
      <c r="N5" s="274"/>
      <c r="O5" s="274" t="s">
        <v>68</v>
      </c>
      <c r="P5" s="274"/>
      <c r="Q5" s="274"/>
      <c r="R5" s="274"/>
      <c r="S5" s="275" t="s">
        <v>69</v>
      </c>
      <c r="T5" s="29"/>
      <c r="U5" s="29"/>
      <c r="V5" s="29"/>
      <c r="W5" s="30"/>
      <c r="X5" s="30"/>
      <c r="Y5" s="30"/>
      <c r="Z5" s="30"/>
      <c r="AA5" s="30"/>
      <c r="AB5" s="30"/>
      <c r="AC5" s="30"/>
    </row>
    <row r="6" spans="1:29" ht="32.25" customHeight="1">
      <c r="A6" s="87" t="s">
        <v>70</v>
      </c>
      <c r="B6" s="31">
        <v>1</v>
      </c>
      <c r="C6" s="31">
        <v>2</v>
      </c>
      <c r="D6" s="31">
        <v>3</v>
      </c>
      <c r="E6" s="31">
        <v>4</v>
      </c>
      <c r="F6" s="31">
        <v>5</v>
      </c>
      <c r="G6" s="31">
        <v>6</v>
      </c>
      <c r="H6" s="31">
        <v>7</v>
      </c>
      <c r="I6" s="31">
        <v>8</v>
      </c>
      <c r="J6" s="31">
        <v>9</v>
      </c>
      <c r="K6" s="31">
        <v>10</v>
      </c>
      <c r="L6" s="31">
        <v>11</v>
      </c>
      <c r="M6" s="31">
        <v>12</v>
      </c>
      <c r="N6" s="31">
        <v>13</v>
      </c>
      <c r="O6" s="31">
        <v>14</v>
      </c>
      <c r="P6" s="31">
        <v>15</v>
      </c>
      <c r="Q6" s="31">
        <v>16</v>
      </c>
      <c r="R6" s="31">
        <v>17</v>
      </c>
      <c r="S6" s="275"/>
      <c r="T6" s="29"/>
      <c r="U6" s="32"/>
      <c r="V6" s="32"/>
      <c r="W6" s="32"/>
      <c r="X6" s="32"/>
      <c r="Y6" s="32"/>
      <c r="Z6" s="32"/>
      <c r="AA6" s="32"/>
      <c r="AB6" s="32"/>
      <c r="AC6" s="32"/>
    </row>
    <row r="7" spans="1:29" ht="12.75">
      <c r="A7" s="36" t="s">
        <v>71</v>
      </c>
      <c r="B7" s="36">
        <v>36</v>
      </c>
      <c r="C7" s="36">
        <v>36</v>
      </c>
      <c r="D7" s="36">
        <v>36</v>
      </c>
      <c r="E7" s="36">
        <v>36</v>
      </c>
      <c r="F7" s="36">
        <v>36</v>
      </c>
      <c r="G7" s="36">
        <v>36</v>
      </c>
      <c r="H7" s="36">
        <v>36</v>
      </c>
      <c r="I7" s="36">
        <v>36</v>
      </c>
      <c r="J7" s="36">
        <v>36</v>
      </c>
      <c r="K7" s="36">
        <v>36</v>
      </c>
      <c r="L7" s="36">
        <v>36</v>
      </c>
      <c r="M7" s="36">
        <v>36</v>
      </c>
      <c r="N7" s="36">
        <v>36</v>
      </c>
      <c r="O7" s="36">
        <v>36</v>
      </c>
      <c r="P7" s="36">
        <v>36</v>
      </c>
      <c r="Q7" s="36">
        <v>36</v>
      </c>
      <c r="R7" s="36">
        <v>36</v>
      </c>
      <c r="S7" s="36">
        <f>SUM(B7:R7)</f>
        <v>612</v>
      </c>
      <c r="T7" s="33"/>
      <c r="U7" s="33"/>
      <c r="V7" s="34"/>
      <c r="W7" s="35"/>
      <c r="X7" s="35"/>
      <c r="Y7" s="35"/>
      <c r="Z7" s="35"/>
      <c r="AA7" s="35"/>
      <c r="AB7" s="35"/>
      <c r="AC7" s="35"/>
    </row>
    <row r="8" spans="1:29" ht="12.75">
      <c r="A8" s="36" t="s">
        <v>72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>
        <f>SUM(B8:R8)</f>
        <v>0</v>
      </c>
      <c r="T8" s="33"/>
      <c r="U8" s="33"/>
      <c r="V8" s="34"/>
      <c r="W8" s="35"/>
      <c r="X8" s="35"/>
      <c r="Y8" s="35"/>
      <c r="Z8" s="35"/>
      <c r="AA8" s="35"/>
      <c r="AB8" s="35"/>
      <c r="AC8" s="35"/>
    </row>
    <row r="9" spans="1:29" ht="12.75">
      <c r="A9" s="36" t="s">
        <v>73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>
        <f>SUM(B9:R9)</f>
        <v>0</v>
      </c>
      <c r="T9" s="33"/>
      <c r="U9" s="33"/>
      <c r="V9" s="34"/>
      <c r="W9" s="35"/>
      <c r="X9" s="35"/>
      <c r="Y9" s="35"/>
      <c r="Z9" s="35"/>
      <c r="AA9" s="35"/>
      <c r="AB9" s="35"/>
      <c r="AC9" s="35"/>
    </row>
    <row r="10" spans="1:29" ht="12.75">
      <c r="A10" s="36" t="s">
        <v>83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>
        <f>SUM(B10:R10)</f>
        <v>0</v>
      </c>
      <c r="T10" s="33"/>
      <c r="U10" s="33"/>
      <c r="V10" s="34"/>
      <c r="W10" s="35"/>
      <c r="X10" s="35"/>
      <c r="Y10" s="35"/>
      <c r="Z10" s="35"/>
      <c r="AA10" s="35"/>
      <c r="AB10" s="35"/>
      <c r="AC10" s="35"/>
    </row>
    <row r="11" spans="1:29" ht="12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3"/>
      <c r="T11" s="33"/>
      <c r="U11" s="33"/>
      <c r="V11" s="34"/>
      <c r="W11" s="35"/>
      <c r="X11" s="35"/>
      <c r="Y11" s="35"/>
      <c r="Z11" s="35"/>
      <c r="AA11" s="35"/>
      <c r="AB11" s="35"/>
      <c r="AC11" s="35"/>
    </row>
    <row r="12" spans="1:29" ht="12.75">
      <c r="A12" s="27" t="s">
        <v>9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3"/>
      <c r="T12" s="33"/>
      <c r="U12" s="33"/>
      <c r="V12" s="34"/>
      <c r="W12" s="35"/>
      <c r="X12" s="35"/>
      <c r="Y12" s="35"/>
      <c r="Z12" s="35"/>
      <c r="AA12" s="35"/>
      <c r="AB12" s="35"/>
      <c r="AC12" s="35"/>
    </row>
    <row r="13" spans="1:29" ht="12.75">
      <c r="A13" s="87" t="s">
        <v>64</v>
      </c>
      <c r="B13" s="274" t="s">
        <v>74</v>
      </c>
      <c r="C13" s="274"/>
      <c r="D13" s="274"/>
      <c r="E13" s="274"/>
      <c r="F13" s="274" t="s">
        <v>75</v>
      </c>
      <c r="G13" s="274"/>
      <c r="H13" s="274"/>
      <c r="I13" s="274"/>
      <c r="J13" s="274" t="s">
        <v>76</v>
      </c>
      <c r="K13" s="274"/>
      <c r="L13" s="274"/>
      <c r="M13" s="274"/>
      <c r="N13" s="274"/>
      <c r="O13" s="274" t="s">
        <v>77</v>
      </c>
      <c r="P13" s="274"/>
      <c r="Q13" s="274"/>
      <c r="R13" s="274"/>
      <c r="S13" s="274" t="s">
        <v>78</v>
      </c>
      <c r="T13" s="274"/>
      <c r="U13" s="274"/>
      <c r="V13" s="274"/>
      <c r="W13" s="274"/>
      <c r="X13" s="274" t="s">
        <v>79</v>
      </c>
      <c r="Y13" s="274"/>
      <c r="Z13" s="274"/>
      <c r="AA13" s="274"/>
      <c r="AB13" s="275" t="s">
        <v>80</v>
      </c>
      <c r="AC13" s="275" t="s">
        <v>81</v>
      </c>
    </row>
    <row r="14" spans="1:29" ht="33.75" customHeight="1">
      <c r="A14" s="87" t="s">
        <v>70</v>
      </c>
      <c r="B14" s="31"/>
      <c r="C14" s="31"/>
      <c r="D14" s="31">
        <v>18</v>
      </c>
      <c r="E14" s="31">
        <v>19</v>
      </c>
      <c r="F14" s="31">
        <v>20</v>
      </c>
      <c r="G14" s="31">
        <v>21</v>
      </c>
      <c r="H14" s="31">
        <v>22</v>
      </c>
      <c r="I14" s="31">
        <v>23</v>
      </c>
      <c r="J14" s="31">
        <v>24</v>
      </c>
      <c r="K14" s="36">
        <v>25</v>
      </c>
      <c r="L14" s="31">
        <v>26</v>
      </c>
      <c r="M14" s="31">
        <v>27</v>
      </c>
      <c r="N14" s="31">
        <v>28</v>
      </c>
      <c r="O14" s="31">
        <v>29</v>
      </c>
      <c r="P14" s="31">
        <v>30</v>
      </c>
      <c r="Q14" s="31">
        <v>31</v>
      </c>
      <c r="R14" s="31">
        <v>32</v>
      </c>
      <c r="S14" s="31">
        <v>33</v>
      </c>
      <c r="T14" s="31">
        <v>34</v>
      </c>
      <c r="U14" s="31">
        <v>35</v>
      </c>
      <c r="V14" s="31">
        <v>36</v>
      </c>
      <c r="W14" s="31">
        <v>37</v>
      </c>
      <c r="X14" s="31">
        <v>38</v>
      </c>
      <c r="Y14" s="31">
        <v>39</v>
      </c>
      <c r="Z14" s="31">
        <v>40</v>
      </c>
      <c r="AA14" s="31">
        <v>41</v>
      </c>
      <c r="AB14" s="275"/>
      <c r="AC14" s="275"/>
    </row>
    <row r="15" spans="1:29" ht="12.75">
      <c r="A15" s="36" t="s">
        <v>71</v>
      </c>
      <c r="B15" s="268" t="s">
        <v>82</v>
      </c>
      <c r="C15" s="269"/>
      <c r="D15" s="36">
        <v>36</v>
      </c>
      <c r="E15" s="36">
        <v>36</v>
      </c>
      <c r="F15" s="36">
        <v>36</v>
      </c>
      <c r="G15" s="36">
        <v>36</v>
      </c>
      <c r="H15" s="36">
        <v>36</v>
      </c>
      <c r="I15" s="36">
        <v>36</v>
      </c>
      <c r="J15" s="36">
        <v>36</v>
      </c>
      <c r="K15" s="36">
        <v>36</v>
      </c>
      <c r="L15" s="36">
        <v>36</v>
      </c>
      <c r="M15" s="36">
        <v>36</v>
      </c>
      <c r="N15" s="36">
        <v>36</v>
      </c>
      <c r="O15" s="36">
        <v>36</v>
      </c>
      <c r="P15" s="36">
        <v>36</v>
      </c>
      <c r="Q15" s="36">
        <v>36</v>
      </c>
      <c r="R15" s="36">
        <v>36</v>
      </c>
      <c r="S15" s="36">
        <v>36</v>
      </c>
      <c r="T15" s="36">
        <v>36</v>
      </c>
      <c r="U15" s="36">
        <v>36</v>
      </c>
      <c r="V15" s="36">
        <v>36</v>
      </c>
      <c r="W15" s="36">
        <v>36</v>
      </c>
      <c r="X15" s="36">
        <v>36</v>
      </c>
      <c r="Y15" s="36">
        <v>36</v>
      </c>
      <c r="Z15" s="36">
        <v>36</v>
      </c>
      <c r="AA15" s="36">
        <v>18</v>
      </c>
      <c r="AB15" s="36">
        <f>SUM(D15:AA15)</f>
        <v>846</v>
      </c>
      <c r="AC15" s="36">
        <f>SUM(S7,AB15)</f>
        <v>1458</v>
      </c>
    </row>
    <row r="16" spans="1:29" ht="12.75">
      <c r="A16" s="36" t="s">
        <v>72</v>
      </c>
      <c r="B16" s="270"/>
      <c r="C16" s="271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50"/>
      <c r="X16" s="36"/>
      <c r="Y16" s="36"/>
      <c r="Z16" s="36"/>
      <c r="AA16" s="36"/>
      <c r="AB16" s="36">
        <f>SUM(D16:Z16)</f>
        <v>0</v>
      </c>
      <c r="AC16" s="36">
        <f>S8+AB16</f>
        <v>0</v>
      </c>
    </row>
    <row r="17" spans="1:29" ht="12.75">
      <c r="A17" s="36" t="s">
        <v>73</v>
      </c>
      <c r="B17" s="270"/>
      <c r="C17" s="271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50"/>
      <c r="X17" s="36"/>
      <c r="Y17" s="36"/>
      <c r="Z17" s="36"/>
      <c r="AA17" s="36"/>
      <c r="AB17" s="36">
        <f>SUM(D17:AA17)</f>
        <v>0</v>
      </c>
      <c r="AC17" s="36">
        <f>S9+AB17</f>
        <v>0</v>
      </c>
    </row>
    <row r="18" spans="1:29" ht="12.75">
      <c r="A18" s="36" t="s">
        <v>83</v>
      </c>
      <c r="B18" s="272"/>
      <c r="C18" s="273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>
        <v>18</v>
      </c>
      <c r="AB18" s="36">
        <f>SUM(D18:AA18)</f>
        <v>18</v>
      </c>
      <c r="AC18" s="36">
        <v>18</v>
      </c>
    </row>
    <row r="19" spans="1:29" ht="12.7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7"/>
      <c r="AB19" s="33"/>
      <c r="AC19" s="33"/>
    </row>
    <row r="20" spans="1:29" ht="18">
      <c r="A20" s="21" t="s">
        <v>84</v>
      </c>
      <c r="B20" s="22"/>
      <c r="C20" s="22"/>
      <c r="D20" s="22"/>
      <c r="E20" s="22"/>
      <c r="F20" s="23"/>
      <c r="G20" s="22"/>
      <c r="H20" s="22"/>
      <c r="I20" s="22"/>
      <c r="J20" s="23"/>
      <c r="K20" s="25"/>
      <c r="L20" s="22"/>
      <c r="M20" s="22"/>
      <c r="N20" s="22"/>
      <c r="O20" s="22"/>
      <c r="P20" s="22"/>
      <c r="Q20" s="22"/>
      <c r="R20" s="22"/>
      <c r="S20" s="22"/>
      <c r="T20" s="24"/>
      <c r="U20" s="24"/>
      <c r="V20" s="25"/>
      <c r="W20" s="22"/>
      <c r="X20" s="25"/>
      <c r="Y20" s="25"/>
      <c r="Z20" s="25"/>
      <c r="AA20" s="25"/>
      <c r="AB20" s="26"/>
      <c r="AC20" s="26"/>
    </row>
    <row r="21" spans="1:29" ht="12.75">
      <c r="A21" s="27" t="s">
        <v>10</v>
      </c>
      <c r="B21" s="38"/>
      <c r="C21" s="24"/>
      <c r="D21" s="24"/>
      <c r="E21" s="28"/>
      <c r="F21" s="38"/>
      <c r="G21" s="28"/>
      <c r="H21" s="24"/>
      <c r="I21" s="28"/>
      <c r="J21" s="38"/>
      <c r="K21" s="3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29" ht="12.75">
      <c r="A22" s="87" t="s">
        <v>64</v>
      </c>
      <c r="B22" s="274" t="s">
        <v>65</v>
      </c>
      <c r="C22" s="274"/>
      <c r="D22" s="274"/>
      <c r="E22" s="274"/>
      <c r="F22" s="274" t="s">
        <v>66</v>
      </c>
      <c r="G22" s="274"/>
      <c r="H22" s="274"/>
      <c r="I22" s="274"/>
      <c r="J22" s="274"/>
      <c r="K22" s="274" t="s">
        <v>67</v>
      </c>
      <c r="L22" s="274"/>
      <c r="M22" s="274"/>
      <c r="N22" s="274"/>
      <c r="O22" s="274" t="s">
        <v>68</v>
      </c>
      <c r="P22" s="274"/>
      <c r="Q22" s="274"/>
      <c r="R22" s="274"/>
      <c r="S22" s="275" t="s">
        <v>85</v>
      </c>
      <c r="T22" s="29"/>
      <c r="U22" s="29"/>
      <c r="V22" s="279"/>
      <c r="W22" s="30"/>
      <c r="X22" s="277"/>
      <c r="Y22" s="277"/>
      <c r="Z22" s="277"/>
      <c r="AA22" s="277"/>
      <c r="AB22" s="277"/>
      <c r="AC22" s="30"/>
    </row>
    <row r="23" spans="1:29" ht="37.5" customHeight="1">
      <c r="A23" s="87" t="s">
        <v>70</v>
      </c>
      <c r="B23" s="31">
        <v>1</v>
      </c>
      <c r="C23" s="31">
        <v>2</v>
      </c>
      <c r="D23" s="31">
        <v>3</v>
      </c>
      <c r="E23" s="31">
        <v>4</v>
      </c>
      <c r="F23" s="31">
        <v>5</v>
      </c>
      <c r="G23" s="31">
        <v>6</v>
      </c>
      <c r="H23" s="31">
        <v>7</v>
      </c>
      <c r="I23" s="31">
        <v>8</v>
      </c>
      <c r="J23" s="31">
        <v>9</v>
      </c>
      <c r="K23" s="31">
        <v>10</v>
      </c>
      <c r="L23" s="31">
        <v>11</v>
      </c>
      <c r="M23" s="31">
        <v>12</v>
      </c>
      <c r="N23" s="31">
        <v>13</v>
      </c>
      <c r="O23" s="31">
        <v>14</v>
      </c>
      <c r="P23" s="31">
        <v>15</v>
      </c>
      <c r="Q23" s="31">
        <v>16</v>
      </c>
      <c r="R23" s="31">
        <v>17</v>
      </c>
      <c r="S23" s="275"/>
      <c r="T23" s="29"/>
      <c r="U23" s="29"/>
      <c r="V23" s="279"/>
      <c r="W23" s="30"/>
      <c r="X23" s="39"/>
      <c r="Y23" s="39"/>
      <c r="Z23" s="39"/>
      <c r="AA23" s="39"/>
      <c r="AB23" s="39"/>
      <c r="AC23" s="39"/>
    </row>
    <row r="24" spans="1:29" ht="12.75">
      <c r="A24" s="36" t="s">
        <v>71</v>
      </c>
      <c r="B24" s="36">
        <v>36</v>
      </c>
      <c r="C24" s="36">
        <v>36</v>
      </c>
      <c r="D24" s="36">
        <v>36</v>
      </c>
      <c r="E24" s="36">
        <v>36</v>
      </c>
      <c r="F24" s="36">
        <v>36</v>
      </c>
      <c r="G24" s="36">
        <v>36</v>
      </c>
      <c r="H24" s="36">
        <v>36</v>
      </c>
      <c r="I24" s="36">
        <v>36</v>
      </c>
      <c r="J24" s="36">
        <v>36</v>
      </c>
      <c r="K24" s="36">
        <v>36</v>
      </c>
      <c r="L24" s="36">
        <v>36</v>
      </c>
      <c r="M24" s="36">
        <v>36</v>
      </c>
      <c r="N24" s="36">
        <v>36</v>
      </c>
      <c r="O24" s="36">
        <v>36</v>
      </c>
      <c r="P24" s="36">
        <v>36</v>
      </c>
      <c r="Q24" s="36">
        <v>36</v>
      </c>
      <c r="R24" s="36">
        <v>30</v>
      </c>
      <c r="S24" s="36">
        <f>SUM(B24:R24)</f>
        <v>606</v>
      </c>
      <c r="T24" s="33"/>
      <c r="U24" s="33"/>
      <c r="V24" s="278"/>
      <c r="W24" s="35"/>
      <c r="X24" s="35"/>
      <c r="Y24" s="35"/>
      <c r="Z24" s="35"/>
      <c r="AA24" s="35"/>
      <c r="AB24" s="35"/>
      <c r="AC24" s="35"/>
    </row>
    <row r="25" spans="1:29" ht="12.75">
      <c r="A25" s="36" t="s">
        <v>72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>
        <f>SUM(B25:R25)</f>
        <v>0</v>
      </c>
      <c r="T25" s="33"/>
      <c r="U25" s="33"/>
      <c r="V25" s="278"/>
      <c r="W25" s="35"/>
      <c r="X25" s="35"/>
      <c r="Y25" s="35"/>
      <c r="Z25" s="35"/>
      <c r="AA25" s="35"/>
      <c r="AB25" s="35"/>
      <c r="AC25" s="35"/>
    </row>
    <row r="26" spans="1:29" ht="12.75">
      <c r="A26" s="36" t="s">
        <v>73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88"/>
      <c r="M26" s="36"/>
      <c r="N26" s="36"/>
      <c r="O26" s="36"/>
      <c r="P26" s="36"/>
      <c r="Q26" s="36"/>
      <c r="R26" s="36"/>
      <c r="S26" s="36">
        <f>SUM(B26:R26)</f>
        <v>0</v>
      </c>
      <c r="T26" s="33"/>
      <c r="U26" s="33"/>
      <c r="V26" s="278"/>
      <c r="W26" s="35"/>
      <c r="X26" s="35"/>
      <c r="Y26" s="35"/>
      <c r="Z26" s="35"/>
      <c r="AA26" s="35"/>
      <c r="AB26" s="35"/>
      <c r="AC26" s="35"/>
    </row>
    <row r="27" spans="1:29" ht="12.75">
      <c r="A27" s="36" t="s">
        <v>83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88"/>
      <c r="M27" s="36"/>
      <c r="N27" s="36"/>
      <c r="O27" s="36"/>
      <c r="P27" s="36"/>
      <c r="Q27" s="36"/>
      <c r="R27" s="36">
        <v>6</v>
      </c>
      <c r="S27" s="36">
        <v>6</v>
      </c>
      <c r="T27" s="33"/>
      <c r="U27" s="33"/>
      <c r="V27" s="34"/>
      <c r="W27" s="35"/>
      <c r="X27" s="35"/>
      <c r="Y27" s="35"/>
      <c r="Z27" s="35"/>
      <c r="AA27" s="35"/>
      <c r="AB27" s="35"/>
      <c r="AC27" s="35"/>
    </row>
    <row r="28" spans="1:29" ht="12.7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40"/>
      <c r="M28" s="35"/>
      <c r="N28" s="35"/>
      <c r="O28" s="35"/>
      <c r="P28" s="35"/>
      <c r="Q28" s="35"/>
      <c r="R28" s="35"/>
      <c r="S28" s="33"/>
      <c r="T28" s="33"/>
      <c r="U28" s="33"/>
      <c r="V28" s="34"/>
      <c r="W28" s="35"/>
      <c r="X28" s="35"/>
      <c r="Y28" s="35"/>
      <c r="Z28" s="35"/>
      <c r="AA28" s="35"/>
      <c r="AB28" s="35"/>
      <c r="AC28" s="35"/>
    </row>
    <row r="29" spans="1:29" ht="12.75">
      <c r="A29" s="27" t="s">
        <v>11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40"/>
      <c r="M29" s="35"/>
      <c r="N29" s="35"/>
      <c r="O29" s="35"/>
      <c r="P29" s="35"/>
      <c r="Q29" s="35"/>
      <c r="R29" s="35"/>
      <c r="S29" s="33"/>
      <c r="T29" s="33"/>
      <c r="U29" s="33"/>
      <c r="V29" s="34"/>
      <c r="W29" s="35"/>
      <c r="X29" s="35"/>
      <c r="Y29" s="35"/>
      <c r="Z29" s="35"/>
      <c r="AA29" s="35"/>
      <c r="AB29" s="35"/>
      <c r="AC29" s="35"/>
    </row>
    <row r="30" spans="1:29" ht="12.75">
      <c r="A30" s="87" t="s">
        <v>64</v>
      </c>
      <c r="B30" s="274" t="s">
        <v>74</v>
      </c>
      <c r="C30" s="274"/>
      <c r="D30" s="274"/>
      <c r="E30" s="274"/>
      <c r="F30" s="274"/>
      <c r="G30" s="274" t="s">
        <v>75</v>
      </c>
      <c r="H30" s="274"/>
      <c r="I30" s="274"/>
      <c r="J30" s="274"/>
      <c r="K30" s="274" t="s">
        <v>76</v>
      </c>
      <c r="L30" s="274"/>
      <c r="M30" s="274"/>
      <c r="N30" s="274"/>
      <c r="O30" s="274" t="s">
        <v>77</v>
      </c>
      <c r="P30" s="274"/>
      <c r="Q30" s="274"/>
      <c r="R30" s="274"/>
      <c r="S30" s="274"/>
      <c r="T30" s="274" t="s">
        <v>78</v>
      </c>
      <c r="U30" s="274"/>
      <c r="V30" s="274"/>
      <c r="W30" s="274"/>
      <c r="X30" s="274" t="s">
        <v>79</v>
      </c>
      <c r="Y30" s="274"/>
      <c r="Z30" s="274"/>
      <c r="AA30" s="274"/>
      <c r="AB30" s="275" t="s">
        <v>86</v>
      </c>
      <c r="AC30" s="275" t="s">
        <v>87</v>
      </c>
    </row>
    <row r="31" spans="1:29" ht="36" customHeight="1">
      <c r="A31" s="87" t="s">
        <v>70</v>
      </c>
      <c r="B31" s="276"/>
      <c r="C31" s="276"/>
      <c r="D31" s="31">
        <v>18</v>
      </c>
      <c r="E31" s="31">
        <v>19</v>
      </c>
      <c r="F31" s="31">
        <v>20</v>
      </c>
      <c r="G31" s="31">
        <v>21</v>
      </c>
      <c r="H31" s="31">
        <v>22</v>
      </c>
      <c r="I31" s="31">
        <v>23</v>
      </c>
      <c r="J31" s="31">
        <v>24</v>
      </c>
      <c r="K31" s="31">
        <v>25</v>
      </c>
      <c r="L31" s="31">
        <v>26</v>
      </c>
      <c r="M31" s="36">
        <v>27</v>
      </c>
      <c r="N31" s="31">
        <v>28</v>
      </c>
      <c r="O31" s="31">
        <v>29</v>
      </c>
      <c r="P31" s="31">
        <v>30</v>
      </c>
      <c r="Q31" s="31">
        <v>31</v>
      </c>
      <c r="R31" s="31">
        <v>32</v>
      </c>
      <c r="S31" s="31">
        <v>33</v>
      </c>
      <c r="T31" s="31">
        <v>34</v>
      </c>
      <c r="U31" s="31">
        <v>35</v>
      </c>
      <c r="V31" s="31">
        <v>36</v>
      </c>
      <c r="W31" s="31">
        <v>37</v>
      </c>
      <c r="X31" s="31">
        <v>38</v>
      </c>
      <c r="Y31" s="31">
        <v>39</v>
      </c>
      <c r="Z31" s="31">
        <v>40</v>
      </c>
      <c r="AA31" s="31">
        <v>41</v>
      </c>
      <c r="AB31" s="275"/>
      <c r="AC31" s="275"/>
    </row>
    <row r="32" spans="1:29" ht="12.75">
      <c r="A32" s="36" t="s">
        <v>71</v>
      </c>
      <c r="B32" s="268" t="s">
        <v>82</v>
      </c>
      <c r="C32" s="269"/>
      <c r="D32" s="36">
        <v>36</v>
      </c>
      <c r="E32" s="36">
        <v>36</v>
      </c>
      <c r="F32" s="36">
        <v>36</v>
      </c>
      <c r="G32" s="36">
        <v>36</v>
      </c>
      <c r="H32" s="36">
        <v>36</v>
      </c>
      <c r="I32" s="36">
        <v>36</v>
      </c>
      <c r="J32" s="36">
        <v>36</v>
      </c>
      <c r="K32" s="36">
        <v>36</v>
      </c>
      <c r="L32" s="36">
        <v>36</v>
      </c>
      <c r="M32" s="36">
        <v>36</v>
      </c>
      <c r="N32" s="36">
        <v>36</v>
      </c>
      <c r="O32" s="36"/>
      <c r="P32" s="36"/>
      <c r="Q32" s="36">
        <v>36</v>
      </c>
      <c r="R32" s="36">
        <v>36</v>
      </c>
      <c r="S32" s="36">
        <v>36</v>
      </c>
      <c r="T32" s="36">
        <v>36</v>
      </c>
      <c r="U32" s="36">
        <v>36</v>
      </c>
      <c r="V32" s="36"/>
      <c r="W32" s="36"/>
      <c r="X32" s="36"/>
      <c r="Y32" s="36"/>
      <c r="Z32" s="36">
        <v>36</v>
      </c>
      <c r="AA32" s="36">
        <v>18</v>
      </c>
      <c r="AB32" s="36">
        <f>SUM(D32:AA32)</f>
        <v>630</v>
      </c>
      <c r="AC32" s="36">
        <f>S24+AB32</f>
        <v>1236</v>
      </c>
    </row>
    <row r="33" spans="1:29" ht="12.75">
      <c r="A33" s="36" t="s">
        <v>72</v>
      </c>
      <c r="B33" s="270"/>
      <c r="C33" s="271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>
        <v>36</v>
      </c>
      <c r="P33" s="36">
        <v>36</v>
      </c>
      <c r="Q33" s="36"/>
      <c r="R33" s="36"/>
      <c r="S33" s="36"/>
      <c r="T33" s="36"/>
      <c r="U33" s="36"/>
      <c r="V33" s="36">
        <v>36</v>
      </c>
      <c r="W33" s="36">
        <v>36</v>
      </c>
      <c r="X33" s="36">
        <v>36</v>
      </c>
      <c r="Y33" s="36">
        <v>36</v>
      </c>
      <c r="Z33" s="36"/>
      <c r="AA33" s="36"/>
      <c r="AB33" s="36">
        <f>SUM(D33:AA33)</f>
        <v>216</v>
      </c>
      <c r="AC33" s="36">
        <f>S25+AB33</f>
        <v>216</v>
      </c>
    </row>
    <row r="34" spans="1:29" ht="12.75">
      <c r="A34" s="36" t="s">
        <v>73</v>
      </c>
      <c r="B34" s="270"/>
      <c r="C34" s="271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14"/>
      <c r="V34" s="36"/>
      <c r="W34" s="36"/>
      <c r="X34" s="36"/>
      <c r="Y34" s="36"/>
      <c r="Z34" s="36"/>
      <c r="AA34" s="36"/>
      <c r="AB34" s="36">
        <f>SUM(D34:AA34)</f>
        <v>0</v>
      </c>
      <c r="AC34" s="36">
        <f>S26+AB34</f>
        <v>0</v>
      </c>
    </row>
    <row r="35" spans="1:29" ht="12.75">
      <c r="A35" s="36" t="s">
        <v>134</v>
      </c>
      <c r="B35" s="270"/>
      <c r="C35" s="271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50"/>
      <c r="S35" s="50"/>
      <c r="T35" s="36"/>
      <c r="U35" s="97"/>
      <c r="V35" s="36"/>
      <c r="W35" s="36"/>
      <c r="X35" s="36"/>
      <c r="Y35" s="36"/>
      <c r="Z35" s="36"/>
      <c r="AA35" s="36"/>
      <c r="AB35" s="36">
        <f>SUM(D35:AA35)</f>
        <v>0</v>
      </c>
      <c r="AC35" s="36">
        <f>AB35</f>
        <v>0</v>
      </c>
    </row>
    <row r="36" spans="1:29" ht="12.75">
      <c r="A36" s="36" t="s">
        <v>83</v>
      </c>
      <c r="B36" s="272"/>
      <c r="C36" s="273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97"/>
      <c r="V36" s="36"/>
      <c r="W36" s="36"/>
      <c r="X36" s="36"/>
      <c r="Y36" s="36"/>
      <c r="Z36" s="36"/>
      <c r="AA36" s="36">
        <v>18</v>
      </c>
      <c r="AB36" s="36">
        <f>SUM(D36:AA36)</f>
        <v>18</v>
      </c>
      <c r="AC36" s="36">
        <v>24</v>
      </c>
    </row>
    <row r="37" spans="1:29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7"/>
      <c r="AA37" s="37"/>
      <c r="AB37" s="33"/>
      <c r="AC37" s="33"/>
    </row>
    <row r="38" spans="1:29" ht="18">
      <c r="A38" s="42" t="s">
        <v>88</v>
      </c>
      <c r="B38" s="24"/>
      <c r="C38" s="24"/>
      <c r="D38" s="24"/>
      <c r="E38" s="24"/>
      <c r="F38" s="28"/>
      <c r="G38" s="24"/>
      <c r="H38" s="24"/>
      <c r="I38" s="24"/>
      <c r="J38" s="28"/>
      <c r="K38" s="25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5"/>
      <c r="W38" s="22"/>
      <c r="X38" s="25"/>
      <c r="Y38" s="25"/>
      <c r="Z38" s="25"/>
      <c r="AA38" s="25"/>
      <c r="AB38" s="26"/>
      <c r="AC38" s="26"/>
    </row>
    <row r="39" spans="1:29" ht="12.75">
      <c r="A39" s="27" t="s">
        <v>12</v>
      </c>
      <c r="B39" s="38"/>
      <c r="C39" s="24"/>
      <c r="D39" s="24"/>
      <c r="E39" s="28"/>
      <c r="F39" s="38"/>
      <c r="G39" s="28"/>
      <c r="H39" s="24"/>
      <c r="I39" s="28"/>
      <c r="J39" s="38"/>
      <c r="K39" s="3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</row>
    <row r="40" spans="1:29" ht="12.75">
      <c r="A40" s="87" t="s">
        <v>64</v>
      </c>
      <c r="B40" s="274" t="s">
        <v>65</v>
      </c>
      <c r="C40" s="274"/>
      <c r="D40" s="274"/>
      <c r="E40" s="274"/>
      <c r="F40" s="274" t="s">
        <v>66</v>
      </c>
      <c r="G40" s="274"/>
      <c r="H40" s="274"/>
      <c r="I40" s="274"/>
      <c r="J40" s="274"/>
      <c r="K40" s="274" t="s">
        <v>67</v>
      </c>
      <c r="L40" s="274"/>
      <c r="M40" s="274"/>
      <c r="N40" s="274"/>
      <c r="O40" s="274" t="s">
        <v>68</v>
      </c>
      <c r="P40" s="274"/>
      <c r="Q40" s="274"/>
      <c r="R40" s="274"/>
      <c r="S40" s="275" t="s">
        <v>104</v>
      </c>
      <c r="T40" s="29"/>
      <c r="U40" s="29"/>
      <c r="V40" s="279"/>
      <c r="W40" s="30"/>
      <c r="X40" s="277"/>
      <c r="Y40" s="277"/>
      <c r="Z40" s="277"/>
      <c r="AA40" s="277"/>
      <c r="AB40" s="277"/>
      <c r="AC40" s="30"/>
    </row>
    <row r="41" spans="1:29" ht="37.5" customHeight="1">
      <c r="A41" s="87" t="s">
        <v>70</v>
      </c>
      <c r="B41" s="31">
        <v>1</v>
      </c>
      <c r="C41" s="31">
        <v>2</v>
      </c>
      <c r="D41" s="31">
        <v>3</v>
      </c>
      <c r="E41" s="31">
        <v>4</v>
      </c>
      <c r="F41" s="31">
        <v>5</v>
      </c>
      <c r="G41" s="31">
        <v>6</v>
      </c>
      <c r="H41" s="31">
        <v>7</v>
      </c>
      <c r="I41" s="31">
        <v>8</v>
      </c>
      <c r="J41" s="31">
        <v>9</v>
      </c>
      <c r="K41" s="31">
        <v>10</v>
      </c>
      <c r="L41" s="31">
        <v>11</v>
      </c>
      <c r="M41" s="31">
        <v>12</v>
      </c>
      <c r="N41" s="31">
        <v>13</v>
      </c>
      <c r="O41" s="31">
        <v>14</v>
      </c>
      <c r="P41" s="31">
        <v>15</v>
      </c>
      <c r="Q41" s="31">
        <v>16</v>
      </c>
      <c r="R41" s="31">
        <v>17</v>
      </c>
      <c r="S41" s="275"/>
      <c r="T41" s="29"/>
      <c r="U41" s="29"/>
      <c r="V41" s="279"/>
      <c r="W41" s="30"/>
      <c r="X41" s="39"/>
      <c r="Y41" s="39"/>
      <c r="Z41" s="39"/>
      <c r="AA41" s="39"/>
      <c r="AB41" s="39"/>
      <c r="AC41" s="39"/>
    </row>
    <row r="42" spans="1:29" ht="12.75">
      <c r="A42" s="36" t="s">
        <v>71</v>
      </c>
      <c r="B42" s="36">
        <v>36</v>
      </c>
      <c r="C42" s="36">
        <v>36</v>
      </c>
      <c r="D42" s="36">
        <v>36</v>
      </c>
      <c r="E42" s="36">
        <v>36</v>
      </c>
      <c r="F42" s="36">
        <v>36</v>
      </c>
      <c r="G42" s="36">
        <v>36</v>
      </c>
      <c r="H42" s="36">
        <v>36</v>
      </c>
      <c r="I42" s="36">
        <v>36</v>
      </c>
      <c r="J42" s="36"/>
      <c r="K42" s="36"/>
      <c r="L42" s="36"/>
      <c r="M42" s="36"/>
      <c r="N42" s="36"/>
      <c r="O42" s="36"/>
      <c r="P42" s="36"/>
      <c r="Q42" s="36"/>
      <c r="R42" s="36">
        <v>30</v>
      </c>
      <c r="S42" s="36">
        <f>SUM(B42:R42)</f>
        <v>318</v>
      </c>
      <c r="T42" s="33"/>
      <c r="U42" s="33"/>
      <c r="V42" s="278"/>
      <c r="W42" s="35"/>
      <c r="X42" s="35"/>
      <c r="Y42" s="35"/>
      <c r="Z42" s="35"/>
      <c r="AA42" s="35"/>
      <c r="AB42" s="35"/>
      <c r="AC42" s="35"/>
    </row>
    <row r="43" spans="1:29" ht="12.75">
      <c r="A43" s="36" t="s">
        <v>72</v>
      </c>
      <c r="B43" s="36"/>
      <c r="C43" s="36"/>
      <c r="D43" s="36"/>
      <c r="E43" s="36"/>
      <c r="F43" s="36"/>
      <c r="G43" s="36"/>
      <c r="H43" s="36"/>
      <c r="I43" s="36"/>
      <c r="J43" s="36">
        <v>36</v>
      </c>
      <c r="K43" s="36">
        <v>36</v>
      </c>
      <c r="L43" s="36">
        <v>36</v>
      </c>
      <c r="M43" s="36">
        <v>36</v>
      </c>
      <c r="N43" s="36"/>
      <c r="O43" s="36"/>
      <c r="P43" s="36"/>
      <c r="Q43" s="36"/>
      <c r="R43" s="36"/>
      <c r="S43" s="36">
        <f>SUM(B43:R43)</f>
        <v>144</v>
      </c>
      <c r="T43" s="33"/>
      <c r="U43" s="33"/>
      <c r="V43" s="278"/>
      <c r="W43" s="35"/>
      <c r="X43" s="35"/>
      <c r="Y43" s="35"/>
      <c r="Z43" s="35"/>
      <c r="AA43" s="35"/>
      <c r="AB43" s="35"/>
      <c r="AC43" s="35"/>
    </row>
    <row r="44" spans="1:29" ht="12.75">
      <c r="A44" s="36" t="s">
        <v>73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>
        <v>36</v>
      </c>
      <c r="O44" s="36">
        <v>36</v>
      </c>
      <c r="P44" s="36">
        <v>36</v>
      </c>
      <c r="Q44" s="36">
        <v>36</v>
      </c>
      <c r="R44" s="50"/>
      <c r="S44" s="36">
        <f>SUM(B44:R44)</f>
        <v>144</v>
      </c>
      <c r="T44" s="33"/>
      <c r="U44" s="33"/>
      <c r="V44" s="278"/>
      <c r="W44" s="35"/>
      <c r="X44" s="35"/>
      <c r="Y44" s="35"/>
      <c r="Z44" s="35"/>
      <c r="AA44" s="35"/>
      <c r="AB44" s="35"/>
      <c r="AC44" s="35"/>
    </row>
    <row r="45" spans="1:29" ht="12.75">
      <c r="A45" s="36" t="s">
        <v>83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88"/>
      <c r="M45" s="36"/>
      <c r="N45" s="36"/>
      <c r="O45" s="36"/>
      <c r="P45" s="36"/>
      <c r="Q45" s="36"/>
      <c r="R45" s="36">
        <v>6</v>
      </c>
      <c r="S45" s="36">
        <v>6</v>
      </c>
      <c r="T45" s="33"/>
      <c r="U45" s="33"/>
      <c r="V45" s="34"/>
      <c r="W45" s="35"/>
      <c r="X45" s="35"/>
      <c r="Y45" s="35"/>
      <c r="Z45" s="35"/>
      <c r="AA45" s="35"/>
      <c r="AB45" s="35"/>
      <c r="AC45" s="35"/>
    </row>
    <row r="46" spans="1:29" ht="12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40"/>
      <c r="M46" s="35"/>
      <c r="N46" s="35"/>
      <c r="O46" s="35"/>
      <c r="P46" s="35"/>
      <c r="Q46" s="35"/>
      <c r="R46" s="35"/>
      <c r="S46" s="33"/>
      <c r="T46" s="33"/>
      <c r="U46" s="33"/>
      <c r="V46" s="34"/>
      <c r="W46" s="35"/>
      <c r="X46" s="35"/>
      <c r="Y46" s="35"/>
      <c r="Z46" s="35"/>
      <c r="AA46" s="35"/>
      <c r="AB46" s="35"/>
      <c r="AC46" s="35"/>
    </row>
    <row r="47" spans="1:29" ht="12.75">
      <c r="A47" s="27" t="s">
        <v>103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40"/>
      <c r="M47" s="35"/>
      <c r="N47" s="35"/>
      <c r="O47" s="35"/>
      <c r="P47" s="35"/>
      <c r="Q47" s="35"/>
      <c r="R47" s="35"/>
      <c r="S47" s="33"/>
      <c r="T47" s="33"/>
      <c r="U47" s="33"/>
      <c r="V47" s="34"/>
      <c r="W47" s="35"/>
      <c r="X47" s="35"/>
      <c r="Y47" s="35"/>
      <c r="Z47" s="35"/>
      <c r="AA47" s="35"/>
      <c r="AB47" s="35"/>
      <c r="AC47" s="35"/>
    </row>
    <row r="48" spans="1:29" ht="12.75">
      <c r="A48" s="87" t="s">
        <v>64</v>
      </c>
      <c r="B48" s="274" t="s">
        <v>74</v>
      </c>
      <c r="C48" s="274"/>
      <c r="D48" s="274"/>
      <c r="E48" s="274"/>
      <c r="F48" s="274"/>
      <c r="G48" s="274" t="s">
        <v>75</v>
      </c>
      <c r="H48" s="274"/>
      <c r="I48" s="274"/>
      <c r="J48" s="274"/>
      <c r="K48" s="274" t="s">
        <v>76</v>
      </c>
      <c r="L48" s="274"/>
      <c r="M48" s="274"/>
      <c r="N48" s="274"/>
      <c r="O48" s="274" t="s">
        <v>77</v>
      </c>
      <c r="P48" s="274"/>
      <c r="Q48" s="274"/>
      <c r="R48" s="274"/>
      <c r="S48" s="274"/>
      <c r="T48" s="274" t="s">
        <v>78</v>
      </c>
      <c r="U48" s="274"/>
      <c r="V48" s="274"/>
      <c r="W48" s="274"/>
      <c r="X48" s="274" t="s">
        <v>79</v>
      </c>
      <c r="Y48" s="274"/>
      <c r="Z48" s="274"/>
      <c r="AA48" s="274"/>
      <c r="AB48" s="275" t="s">
        <v>105</v>
      </c>
      <c r="AC48" s="275" t="s">
        <v>89</v>
      </c>
    </row>
    <row r="49" spans="1:29" ht="36" customHeight="1">
      <c r="A49" s="87" t="s">
        <v>70</v>
      </c>
      <c r="B49" s="276"/>
      <c r="C49" s="276"/>
      <c r="D49" s="31">
        <v>18</v>
      </c>
      <c r="E49" s="31">
        <v>19</v>
      </c>
      <c r="F49" s="31">
        <v>20</v>
      </c>
      <c r="G49" s="31">
        <v>21</v>
      </c>
      <c r="H49" s="31">
        <v>22</v>
      </c>
      <c r="I49" s="31">
        <v>23</v>
      </c>
      <c r="J49" s="31">
        <v>24</v>
      </c>
      <c r="K49" s="31">
        <v>25</v>
      </c>
      <c r="L49" s="31">
        <v>26</v>
      </c>
      <c r="M49" s="36">
        <v>27</v>
      </c>
      <c r="N49" s="31">
        <v>28</v>
      </c>
      <c r="O49" s="31">
        <v>29</v>
      </c>
      <c r="P49" s="31">
        <v>30</v>
      </c>
      <c r="Q49" s="31">
        <v>31</v>
      </c>
      <c r="R49" s="31">
        <v>32</v>
      </c>
      <c r="S49" s="31">
        <v>33</v>
      </c>
      <c r="T49" s="31">
        <v>34</v>
      </c>
      <c r="U49" s="31">
        <v>35</v>
      </c>
      <c r="V49" s="31">
        <v>36</v>
      </c>
      <c r="W49" s="31">
        <v>37</v>
      </c>
      <c r="X49" s="31">
        <v>38</v>
      </c>
      <c r="Y49" s="31">
        <v>39</v>
      </c>
      <c r="Z49" s="31">
        <v>40</v>
      </c>
      <c r="AA49" s="31">
        <v>41</v>
      </c>
      <c r="AB49" s="275"/>
      <c r="AC49" s="275"/>
    </row>
    <row r="50" spans="1:29" ht="12.75">
      <c r="A50" s="36" t="s">
        <v>71</v>
      </c>
      <c r="B50" s="268" t="s">
        <v>82</v>
      </c>
      <c r="C50" s="269"/>
      <c r="D50" s="36">
        <v>36</v>
      </c>
      <c r="E50" s="36">
        <v>36</v>
      </c>
      <c r="F50" s="36">
        <v>36</v>
      </c>
      <c r="G50" s="36">
        <v>36</v>
      </c>
      <c r="H50" s="36">
        <v>36</v>
      </c>
      <c r="I50" s="36">
        <v>36</v>
      </c>
      <c r="J50" s="36">
        <v>36</v>
      </c>
      <c r="K50" s="36">
        <v>36</v>
      </c>
      <c r="L50" s="36">
        <v>36</v>
      </c>
      <c r="M50" s="36">
        <v>36</v>
      </c>
      <c r="N50" s="36">
        <v>36</v>
      </c>
      <c r="O50" s="36">
        <v>36</v>
      </c>
      <c r="P50" s="36">
        <v>36</v>
      </c>
      <c r="Q50" s="36">
        <v>30</v>
      </c>
      <c r="R50" s="36">
        <v>30</v>
      </c>
      <c r="S50" s="36">
        <v>30</v>
      </c>
      <c r="T50" s="36">
        <v>30</v>
      </c>
      <c r="U50" s="36">
        <v>30</v>
      </c>
      <c r="V50" s="36">
        <v>30</v>
      </c>
      <c r="W50" s="36">
        <v>30</v>
      </c>
      <c r="X50" s="50">
        <v>30</v>
      </c>
      <c r="Y50" s="36">
        <v>30</v>
      </c>
      <c r="Z50" s="36">
        <v>30</v>
      </c>
      <c r="AA50" s="36">
        <v>24</v>
      </c>
      <c r="AB50" s="36">
        <f>SUM(D50:AA50)</f>
        <v>792</v>
      </c>
      <c r="AC50" s="36">
        <f>SUM(AB50,S42)</f>
        <v>1110</v>
      </c>
    </row>
    <row r="51" spans="1:29" ht="12.75">
      <c r="A51" s="36" t="s">
        <v>72</v>
      </c>
      <c r="B51" s="270"/>
      <c r="C51" s="271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>
        <v>6</v>
      </c>
      <c r="R51" s="36">
        <v>6</v>
      </c>
      <c r="S51" s="36">
        <v>6</v>
      </c>
      <c r="T51" s="48">
        <v>6</v>
      </c>
      <c r="U51" s="41">
        <v>6</v>
      </c>
      <c r="V51" s="36">
        <v>6</v>
      </c>
      <c r="W51" s="36">
        <v>6</v>
      </c>
      <c r="X51" s="50">
        <v>6</v>
      </c>
      <c r="Y51" s="36">
        <v>6</v>
      </c>
      <c r="Z51" s="36">
        <v>6</v>
      </c>
      <c r="AA51" s="36"/>
      <c r="AB51" s="36">
        <f>SUM(Q51:Z51)</f>
        <v>60</v>
      </c>
      <c r="AC51" s="36">
        <f>SUM(S43,AB51)</f>
        <v>204</v>
      </c>
    </row>
    <row r="52" spans="1:29" ht="12.75">
      <c r="A52" s="36" t="s">
        <v>73</v>
      </c>
      <c r="B52" s="270"/>
      <c r="C52" s="271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>
        <f>SUM(S44)</f>
        <v>144</v>
      </c>
    </row>
    <row r="53" spans="1:29" ht="12.75">
      <c r="A53" s="36" t="s">
        <v>83</v>
      </c>
      <c r="B53" s="272"/>
      <c r="C53" s="273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50"/>
      <c r="Y53" s="36"/>
      <c r="Z53" s="36"/>
      <c r="AA53" s="36">
        <v>12</v>
      </c>
      <c r="AB53" s="36">
        <v>12</v>
      </c>
      <c r="AC53" s="36">
        <v>18</v>
      </c>
    </row>
    <row r="54" spans="1:29" ht="12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7"/>
      <c r="V54" s="37"/>
      <c r="W54" s="33"/>
      <c r="X54" s="33"/>
      <c r="Y54" s="33"/>
      <c r="Z54" s="33"/>
      <c r="AA54" s="33"/>
      <c r="AB54" s="33"/>
      <c r="AC54" s="33"/>
    </row>
    <row r="55" spans="1:29" ht="12.75">
      <c r="A55" s="38"/>
      <c r="B55" s="38"/>
      <c r="C55" s="38"/>
      <c r="D55" s="38"/>
      <c r="E55" s="38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38"/>
      <c r="W55" s="38"/>
      <c r="X55" s="43"/>
      <c r="Y55" s="43"/>
      <c r="Z55" s="43"/>
      <c r="AA55" s="43"/>
      <c r="AB55" s="43"/>
      <c r="AC55" s="43"/>
    </row>
    <row r="56" spans="1:29" ht="18">
      <c r="A56" s="42" t="s">
        <v>179</v>
      </c>
      <c r="B56" s="24"/>
      <c r="C56" s="24"/>
      <c r="D56" s="24"/>
      <c r="E56" s="24"/>
      <c r="F56" s="28"/>
      <c r="G56" s="24"/>
      <c r="H56" s="24"/>
      <c r="I56" s="24"/>
      <c r="J56" s="28"/>
      <c r="K56" s="25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5"/>
      <c r="W56" s="22"/>
      <c r="X56" s="25"/>
      <c r="Y56" s="25"/>
      <c r="Z56" s="25"/>
      <c r="AA56" s="25"/>
      <c r="AB56" s="26"/>
      <c r="AC56" s="26"/>
    </row>
    <row r="57" spans="1:29" ht="12.75">
      <c r="A57" s="27" t="s">
        <v>168</v>
      </c>
      <c r="B57" s="38"/>
      <c r="C57" s="24"/>
      <c r="D57" s="24"/>
      <c r="E57" s="28"/>
      <c r="F57" s="38"/>
      <c r="G57" s="28"/>
      <c r="H57" s="24"/>
      <c r="I57" s="28"/>
      <c r="J57" s="38"/>
      <c r="K57" s="3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</row>
    <row r="58" spans="1:29" ht="12.75">
      <c r="A58" s="87" t="s">
        <v>64</v>
      </c>
      <c r="B58" s="274" t="s">
        <v>65</v>
      </c>
      <c r="C58" s="274"/>
      <c r="D58" s="274"/>
      <c r="E58" s="274"/>
      <c r="F58" s="274" t="s">
        <v>66</v>
      </c>
      <c r="G58" s="274"/>
      <c r="H58" s="274"/>
      <c r="I58" s="274"/>
      <c r="J58" s="274"/>
      <c r="K58" s="274" t="s">
        <v>67</v>
      </c>
      <c r="L58" s="274"/>
      <c r="M58" s="274"/>
      <c r="N58" s="274"/>
      <c r="O58" s="274" t="s">
        <v>68</v>
      </c>
      <c r="P58" s="274"/>
      <c r="Q58" s="274"/>
      <c r="R58" s="274"/>
      <c r="S58" s="275" t="s">
        <v>180</v>
      </c>
      <c r="T58" s="29"/>
      <c r="U58" s="29"/>
      <c r="V58" s="279"/>
      <c r="W58" s="30"/>
      <c r="X58" s="277"/>
      <c r="Y58" s="277"/>
      <c r="Z58" s="277"/>
      <c r="AA58" s="277"/>
      <c r="AB58" s="277"/>
      <c r="AC58" s="30"/>
    </row>
    <row r="59" spans="1:29" ht="25.5">
      <c r="A59" s="87" t="s">
        <v>70</v>
      </c>
      <c r="B59" s="31">
        <v>1</v>
      </c>
      <c r="C59" s="31">
        <v>2</v>
      </c>
      <c r="D59" s="31">
        <v>3</v>
      </c>
      <c r="E59" s="31">
        <v>4</v>
      </c>
      <c r="F59" s="31">
        <v>5</v>
      </c>
      <c r="G59" s="31">
        <v>6</v>
      </c>
      <c r="H59" s="31">
        <v>7</v>
      </c>
      <c r="I59" s="31">
        <v>8</v>
      </c>
      <c r="J59" s="31">
        <v>9</v>
      </c>
      <c r="K59" s="31">
        <v>10</v>
      </c>
      <c r="L59" s="31">
        <v>11</v>
      </c>
      <c r="M59" s="31">
        <v>12</v>
      </c>
      <c r="N59" s="31">
        <v>13</v>
      </c>
      <c r="O59" s="31">
        <v>14</v>
      </c>
      <c r="P59" s="31">
        <v>15</v>
      </c>
      <c r="Q59" s="31">
        <v>16</v>
      </c>
      <c r="R59" s="31">
        <v>17</v>
      </c>
      <c r="S59" s="275"/>
      <c r="T59" s="29"/>
      <c r="U59" s="29"/>
      <c r="V59" s="279"/>
      <c r="W59" s="30"/>
      <c r="X59" s="39"/>
      <c r="Y59" s="39"/>
      <c r="Z59" s="39"/>
      <c r="AA59" s="39"/>
      <c r="AB59" s="39"/>
      <c r="AC59" s="39"/>
    </row>
    <row r="60" spans="1:29" ht="12.75">
      <c r="A60" s="36" t="s">
        <v>71</v>
      </c>
      <c r="B60" s="36">
        <v>36</v>
      </c>
      <c r="C60" s="36">
        <v>36</v>
      </c>
      <c r="D60" s="36">
        <v>36</v>
      </c>
      <c r="E60" s="36">
        <v>36</v>
      </c>
      <c r="F60" s="36">
        <v>36</v>
      </c>
      <c r="G60" s="36">
        <v>36</v>
      </c>
      <c r="H60" s="36">
        <v>36</v>
      </c>
      <c r="I60" s="36">
        <v>36</v>
      </c>
      <c r="J60" s="36">
        <v>36</v>
      </c>
      <c r="K60" s="36">
        <v>36</v>
      </c>
      <c r="L60" s="36">
        <v>36</v>
      </c>
      <c r="M60" s="36">
        <v>36</v>
      </c>
      <c r="N60" s="36">
        <v>36</v>
      </c>
      <c r="O60" s="36">
        <v>36</v>
      </c>
      <c r="P60" s="36"/>
      <c r="Q60" s="36"/>
      <c r="R60" s="36">
        <v>30</v>
      </c>
      <c r="S60" s="36">
        <f>SUM(B60:R60)</f>
        <v>534</v>
      </c>
      <c r="T60" s="33"/>
      <c r="U60" s="33"/>
      <c r="V60" s="278"/>
      <c r="W60" s="35"/>
      <c r="X60" s="35"/>
      <c r="Y60" s="35"/>
      <c r="Z60" s="35"/>
      <c r="AA60" s="35"/>
      <c r="AB60" s="35"/>
      <c r="AC60" s="35"/>
    </row>
    <row r="61" spans="1:29" ht="12.75">
      <c r="A61" s="36" t="s">
        <v>72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>
        <f>SUM(B61:R61)</f>
        <v>0</v>
      </c>
      <c r="T61" s="33"/>
      <c r="U61" s="33"/>
      <c r="V61" s="278"/>
      <c r="W61" s="35"/>
      <c r="X61" s="35"/>
      <c r="Y61" s="35"/>
      <c r="Z61" s="35"/>
      <c r="AA61" s="35"/>
      <c r="AB61" s="35"/>
      <c r="AC61" s="35"/>
    </row>
    <row r="62" spans="1:29" ht="12.75">
      <c r="A62" s="36" t="s">
        <v>73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>
        <v>36</v>
      </c>
      <c r="Q62" s="36">
        <v>36</v>
      </c>
      <c r="R62" s="50"/>
      <c r="S62" s="36">
        <f>SUM(B62:R62)</f>
        <v>72</v>
      </c>
      <c r="T62" s="33"/>
      <c r="U62" s="33"/>
      <c r="V62" s="278"/>
      <c r="W62" s="35"/>
      <c r="X62" s="35"/>
      <c r="Y62" s="35"/>
      <c r="Z62" s="35"/>
      <c r="AA62" s="35"/>
      <c r="AB62" s="35"/>
      <c r="AC62" s="35"/>
    </row>
    <row r="63" spans="1:29" ht="12.75">
      <c r="A63" s="36" t="s">
        <v>83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88"/>
      <c r="M63" s="36"/>
      <c r="N63" s="36"/>
      <c r="O63" s="36"/>
      <c r="P63" s="36"/>
      <c r="Q63" s="36"/>
      <c r="R63" s="36">
        <v>6</v>
      </c>
      <c r="S63" s="36">
        <v>6</v>
      </c>
      <c r="T63" s="33"/>
      <c r="U63" s="33"/>
      <c r="V63" s="34"/>
      <c r="W63" s="35"/>
      <c r="X63" s="35"/>
      <c r="Y63" s="35"/>
      <c r="Z63" s="35"/>
      <c r="AA63" s="35"/>
      <c r="AB63" s="35"/>
      <c r="AC63" s="35"/>
    </row>
    <row r="64" spans="1:29" ht="12.7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40"/>
      <c r="M64" s="35"/>
      <c r="N64" s="35"/>
      <c r="O64" s="35"/>
      <c r="P64" s="35"/>
      <c r="Q64" s="35"/>
      <c r="R64" s="35"/>
      <c r="S64" s="33"/>
      <c r="T64" s="33"/>
      <c r="U64" s="33"/>
      <c r="V64" s="34"/>
      <c r="W64" s="35"/>
      <c r="X64" s="35"/>
      <c r="Y64" s="35"/>
      <c r="Z64" s="35"/>
      <c r="AA64" s="35"/>
      <c r="AB64" s="35"/>
      <c r="AC64" s="35"/>
    </row>
    <row r="65" spans="1:29" ht="12.75">
      <c r="A65" s="27" t="s">
        <v>169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40"/>
      <c r="M65" s="35"/>
      <c r="N65" s="35"/>
      <c r="O65" s="35"/>
      <c r="P65" s="35"/>
      <c r="Q65" s="35"/>
      <c r="R65" s="35"/>
      <c r="S65" s="33"/>
      <c r="T65" s="33"/>
      <c r="U65" s="33"/>
      <c r="V65" s="34"/>
      <c r="W65" s="35"/>
      <c r="X65" s="35"/>
      <c r="Y65" s="35"/>
      <c r="Z65" s="35"/>
      <c r="AA65" s="35"/>
      <c r="AB65" s="35"/>
      <c r="AC65" s="35"/>
    </row>
    <row r="66" spans="1:29" ht="12.75">
      <c r="A66" s="87" t="s">
        <v>64</v>
      </c>
      <c r="B66" s="274" t="s">
        <v>74</v>
      </c>
      <c r="C66" s="274"/>
      <c r="D66" s="274"/>
      <c r="E66" s="274"/>
      <c r="F66" s="274"/>
      <c r="G66" s="274" t="s">
        <v>75</v>
      </c>
      <c r="H66" s="274"/>
      <c r="I66" s="274"/>
      <c r="J66" s="274"/>
      <c r="K66" s="274" t="s">
        <v>76</v>
      </c>
      <c r="L66" s="274"/>
      <c r="M66" s="274"/>
      <c r="N66" s="274"/>
      <c r="O66" s="274" t="s">
        <v>77</v>
      </c>
      <c r="P66" s="274"/>
      <c r="Q66" s="274"/>
      <c r="R66" s="274"/>
      <c r="S66" s="274"/>
      <c r="T66" s="274" t="s">
        <v>78</v>
      </c>
      <c r="U66" s="274"/>
      <c r="V66" s="274"/>
      <c r="W66" s="274"/>
      <c r="X66" s="274" t="s">
        <v>79</v>
      </c>
      <c r="Y66" s="274"/>
      <c r="Z66" s="274"/>
      <c r="AA66" s="274"/>
      <c r="AB66" s="275" t="s">
        <v>181</v>
      </c>
      <c r="AC66" s="275" t="s">
        <v>89</v>
      </c>
    </row>
    <row r="67" spans="1:29" ht="25.5">
      <c r="A67" s="87" t="s">
        <v>70</v>
      </c>
      <c r="B67" s="276"/>
      <c r="C67" s="276"/>
      <c r="D67" s="31">
        <v>18</v>
      </c>
      <c r="E67" s="31">
        <v>19</v>
      </c>
      <c r="F67" s="31">
        <v>20</v>
      </c>
      <c r="G67" s="31">
        <v>21</v>
      </c>
      <c r="H67" s="31">
        <v>22</v>
      </c>
      <c r="I67" s="31">
        <v>23</v>
      </c>
      <c r="J67" s="31">
        <v>24</v>
      </c>
      <c r="K67" s="31">
        <v>25</v>
      </c>
      <c r="L67" s="31">
        <v>26</v>
      </c>
      <c r="M67" s="36">
        <v>27</v>
      </c>
      <c r="N67" s="31">
        <v>28</v>
      </c>
      <c r="O67" s="31">
        <v>29</v>
      </c>
      <c r="P67" s="31">
        <v>30</v>
      </c>
      <c r="Q67" s="31">
        <v>31</v>
      </c>
      <c r="R67" s="31">
        <v>32</v>
      </c>
      <c r="S67" s="31">
        <v>33</v>
      </c>
      <c r="T67" s="31">
        <v>34</v>
      </c>
      <c r="U67" s="31">
        <v>35</v>
      </c>
      <c r="V67" s="31">
        <v>36</v>
      </c>
      <c r="W67" s="31">
        <v>37</v>
      </c>
      <c r="X67" s="31">
        <v>38</v>
      </c>
      <c r="Y67" s="31">
        <v>39</v>
      </c>
      <c r="Z67" s="31">
        <v>40</v>
      </c>
      <c r="AA67" s="31">
        <v>41</v>
      </c>
      <c r="AB67" s="275"/>
      <c r="AC67" s="275"/>
    </row>
    <row r="68" spans="1:29" ht="12.75">
      <c r="A68" s="36" t="s">
        <v>71</v>
      </c>
      <c r="B68" s="268" t="s">
        <v>82</v>
      </c>
      <c r="C68" s="269"/>
      <c r="D68" s="36">
        <v>36</v>
      </c>
      <c r="E68" s="36">
        <v>36</v>
      </c>
      <c r="F68" s="36">
        <v>36</v>
      </c>
      <c r="G68" s="36">
        <v>36</v>
      </c>
      <c r="H68" s="36">
        <v>36</v>
      </c>
      <c r="I68" s="36">
        <v>36</v>
      </c>
      <c r="J68" s="36">
        <v>36</v>
      </c>
      <c r="K68" s="36">
        <v>36</v>
      </c>
      <c r="L68" s="36">
        <v>36</v>
      </c>
      <c r="M68" s="36">
        <v>36</v>
      </c>
      <c r="N68" s="36"/>
      <c r="O68" s="36"/>
      <c r="P68" s="36"/>
      <c r="Q68" s="36">
        <v>24</v>
      </c>
      <c r="R68" s="36"/>
      <c r="S68" s="36"/>
      <c r="T68" s="36"/>
      <c r="U68" s="36"/>
      <c r="V68" s="36"/>
      <c r="W68" s="36"/>
      <c r="X68" s="50"/>
      <c r="Y68" s="36"/>
      <c r="Z68" s="36"/>
      <c r="AA68" s="36"/>
      <c r="AB68" s="36">
        <f>SUM(D68:AA68)</f>
        <v>384</v>
      </c>
      <c r="AC68" s="36">
        <f>SUM(S60:S63,AB68:AB72)</f>
        <v>1116</v>
      </c>
    </row>
    <row r="69" spans="1:29" ht="12.75">
      <c r="A69" s="36" t="s">
        <v>72</v>
      </c>
      <c r="B69" s="270"/>
      <c r="C69" s="271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48"/>
      <c r="U69" s="41"/>
      <c r="V69" s="36"/>
      <c r="W69" s="36"/>
      <c r="X69" s="50"/>
      <c r="Y69" s="36"/>
      <c r="Z69" s="36"/>
      <c r="AA69" s="36"/>
      <c r="AB69" s="36">
        <f>SUM(K69)</f>
        <v>0</v>
      </c>
      <c r="AC69" s="36"/>
    </row>
    <row r="70" spans="1:29" ht="12.75">
      <c r="A70" s="36"/>
      <c r="B70" s="270"/>
      <c r="C70" s="271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</row>
    <row r="71" spans="1:29" ht="12.75">
      <c r="A71" s="36" t="s">
        <v>73</v>
      </c>
      <c r="B71" s="270"/>
      <c r="C71" s="271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>
        <v>36</v>
      </c>
      <c r="O71" s="36">
        <v>36</v>
      </c>
      <c r="P71" s="36">
        <v>36</v>
      </c>
      <c r="Q71" s="36"/>
      <c r="R71" s="36"/>
      <c r="S71" s="36"/>
      <c r="T71" s="36"/>
      <c r="U71" s="36"/>
      <c r="V71" s="36"/>
      <c r="W71" s="36"/>
      <c r="X71" s="50"/>
      <c r="Y71" s="36"/>
      <c r="Z71" s="36"/>
      <c r="AA71" s="36"/>
      <c r="AB71" s="36">
        <f>SUM(L71:Z71)</f>
        <v>108</v>
      </c>
      <c r="AC71" s="36"/>
    </row>
    <row r="72" spans="1:29" ht="12.75">
      <c r="A72" s="36" t="s">
        <v>83</v>
      </c>
      <c r="B72" s="270"/>
      <c r="C72" s="271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>
        <v>12</v>
      </c>
      <c r="R72" s="36"/>
      <c r="S72" s="36"/>
      <c r="T72" s="36"/>
      <c r="U72" s="41"/>
      <c r="V72" s="41"/>
      <c r="W72" s="36"/>
      <c r="X72" s="36"/>
      <c r="Y72" s="36"/>
      <c r="Z72" s="36"/>
      <c r="AA72" s="36"/>
      <c r="AB72" s="36">
        <f>SUM(N72:AA72)</f>
        <v>12</v>
      </c>
      <c r="AC72" s="36"/>
    </row>
    <row r="73" spans="1:29" ht="14.25">
      <c r="A73" s="36" t="s">
        <v>182</v>
      </c>
      <c r="B73" s="270"/>
      <c r="C73" s="271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>
        <v>36</v>
      </c>
      <c r="S73" s="36">
        <v>36</v>
      </c>
      <c r="T73" s="36">
        <v>36</v>
      </c>
      <c r="U73" s="41">
        <v>36</v>
      </c>
      <c r="V73" s="41"/>
      <c r="W73" s="36"/>
      <c r="X73" s="36"/>
      <c r="Y73" s="36"/>
      <c r="Z73" s="36"/>
      <c r="AA73" s="36"/>
      <c r="AB73" s="36">
        <f>SUM(R73:AA73)</f>
        <v>144</v>
      </c>
      <c r="AC73" s="36">
        <v>144</v>
      </c>
    </row>
    <row r="74" spans="1:29" ht="14.25">
      <c r="A74" s="36" t="s">
        <v>90</v>
      </c>
      <c r="B74" s="272"/>
      <c r="C74" s="273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41"/>
      <c r="V74" s="41">
        <v>36</v>
      </c>
      <c r="W74" s="36">
        <v>36</v>
      </c>
      <c r="X74" s="36">
        <v>36</v>
      </c>
      <c r="Y74" s="36">
        <v>36</v>
      </c>
      <c r="Z74" s="36">
        <v>36</v>
      </c>
      <c r="AA74" s="36">
        <v>36</v>
      </c>
      <c r="AB74" s="36">
        <f>SUM(V74:AA74)</f>
        <v>216</v>
      </c>
      <c r="AC74" s="36">
        <v>216</v>
      </c>
    </row>
    <row r="77" spans="2:17" ht="12.75">
      <c r="B77" s="45" t="s">
        <v>71</v>
      </c>
      <c r="C77" s="38" t="s">
        <v>91</v>
      </c>
      <c r="D77" s="38"/>
      <c r="E77" s="38"/>
      <c r="F77" s="38"/>
      <c r="G77" s="43"/>
      <c r="H77" s="25"/>
      <c r="I77" s="43" t="s">
        <v>82</v>
      </c>
      <c r="J77" s="38" t="s">
        <v>92</v>
      </c>
      <c r="K77" s="43"/>
      <c r="L77" s="43"/>
      <c r="M77" s="43"/>
      <c r="N77" s="43"/>
      <c r="O77" s="43"/>
      <c r="P77" s="43"/>
      <c r="Q77" s="44"/>
    </row>
    <row r="78" spans="2:17" ht="12.75">
      <c r="B78" s="45" t="s">
        <v>72</v>
      </c>
      <c r="C78" s="38" t="s">
        <v>93</v>
      </c>
      <c r="D78" s="38"/>
      <c r="E78" s="38"/>
      <c r="F78" s="38"/>
      <c r="G78" s="43"/>
      <c r="H78" s="25"/>
      <c r="I78" s="45" t="s">
        <v>73</v>
      </c>
      <c r="J78" s="38" t="s">
        <v>94</v>
      </c>
      <c r="K78" s="43"/>
      <c r="L78" s="43"/>
      <c r="M78" s="43"/>
      <c r="N78" s="43"/>
      <c r="O78" s="43"/>
      <c r="P78" s="43"/>
      <c r="Q78" s="44"/>
    </row>
    <row r="79" spans="2:17" ht="12.75">
      <c r="B79" s="45" t="s">
        <v>83</v>
      </c>
      <c r="C79" s="38" t="s">
        <v>95</v>
      </c>
      <c r="D79" s="38"/>
      <c r="E79" s="38"/>
      <c r="F79" s="38"/>
      <c r="G79" s="43"/>
      <c r="H79" s="25"/>
      <c r="I79" s="45" t="s">
        <v>90</v>
      </c>
      <c r="J79" s="38" t="s">
        <v>96</v>
      </c>
      <c r="K79" s="43"/>
      <c r="L79" s="43"/>
      <c r="M79" s="43"/>
      <c r="N79" s="43"/>
      <c r="O79" s="43"/>
      <c r="P79" s="43"/>
      <c r="Q79" s="44"/>
    </row>
  </sheetData>
  <sheetProtection/>
  <mergeCells count="70">
    <mergeCell ref="B58:E58"/>
    <mergeCell ref="F58:J58"/>
    <mergeCell ref="K58:N58"/>
    <mergeCell ref="O58:R58"/>
    <mergeCell ref="B67:C67"/>
    <mergeCell ref="B68:C74"/>
    <mergeCell ref="X58:AB58"/>
    <mergeCell ref="V60:V62"/>
    <mergeCell ref="B66:F66"/>
    <mergeCell ref="G66:J66"/>
    <mergeCell ref="K66:N66"/>
    <mergeCell ref="O66:S66"/>
    <mergeCell ref="T66:W66"/>
    <mergeCell ref="X66:AA66"/>
    <mergeCell ref="AC48:AC49"/>
    <mergeCell ref="X30:AA30"/>
    <mergeCell ref="X48:AA48"/>
    <mergeCell ref="AC66:AC67"/>
    <mergeCell ref="AB66:AB67"/>
    <mergeCell ref="AC13:AC14"/>
    <mergeCell ref="X22:AB22"/>
    <mergeCell ref="S40:S41"/>
    <mergeCell ref="V40:V41"/>
    <mergeCell ref="S58:S59"/>
    <mergeCell ref="V58:V59"/>
    <mergeCell ref="AB13:AB14"/>
    <mergeCell ref="X13:AA13"/>
    <mergeCell ref="A1:AC1"/>
    <mergeCell ref="A2:AC2"/>
    <mergeCell ref="B5:E5"/>
    <mergeCell ref="F5:I5"/>
    <mergeCell ref="J5:N5"/>
    <mergeCell ref="O5:R5"/>
    <mergeCell ref="S5:S6"/>
    <mergeCell ref="J13:N13"/>
    <mergeCell ref="O13:R13"/>
    <mergeCell ref="S13:W13"/>
    <mergeCell ref="B13:E13"/>
    <mergeCell ref="F13:I13"/>
    <mergeCell ref="V24:V26"/>
    <mergeCell ref="O22:R22"/>
    <mergeCell ref="S22:S23"/>
    <mergeCell ref="V22:V23"/>
    <mergeCell ref="AC30:AC31"/>
    <mergeCell ref="B31:C31"/>
    <mergeCell ref="B30:F30"/>
    <mergeCell ref="G30:J30"/>
    <mergeCell ref="K30:N30"/>
    <mergeCell ref="O30:S30"/>
    <mergeCell ref="AB30:AB31"/>
    <mergeCell ref="T30:W30"/>
    <mergeCell ref="B15:C18"/>
    <mergeCell ref="B22:E22"/>
    <mergeCell ref="F22:J22"/>
    <mergeCell ref="K22:N22"/>
    <mergeCell ref="B32:C36"/>
    <mergeCell ref="B49:C49"/>
    <mergeCell ref="T48:W48"/>
    <mergeCell ref="X40:AB40"/>
    <mergeCell ref="V42:V44"/>
    <mergeCell ref="B50:C53"/>
    <mergeCell ref="O40:R40"/>
    <mergeCell ref="AB48:AB49"/>
    <mergeCell ref="B40:E40"/>
    <mergeCell ref="F40:J40"/>
    <mergeCell ref="K40:N40"/>
    <mergeCell ref="B48:F48"/>
    <mergeCell ref="G48:J48"/>
    <mergeCell ref="K48:N48"/>
    <mergeCell ref="O48:S48"/>
  </mergeCells>
  <printOptions/>
  <pageMargins left="0.27" right="0.24" top="0.39" bottom="0.3" header="0.29" footer="0.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B28" sqref="B28"/>
    </sheetView>
  </sheetViews>
  <sheetFormatPr defaultColWidth="9.00390625" defaultRowHeight="12.75"/>
  <cols>
    <col min="1" max="1" width="4.75390625" style="0" customWidth="1"/>
    <col min="2" max="2" width="75.25390625" style="0" customWidth="1"/>
    <col min="3" max="3" width="9.125" style="0" hidden="1" customWidth="1"/>
  </cols>
  <sheetData>
    <row r="1" spans="1:12" ht="12.75">
      <c r="A1" s="282" t="s">
        <v>247</v>
      </c>
      <c r="B1" s="283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55.5" customHeight="1">
      <c r="A2" s="284"/>
      <c r="B2" s="284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2" ht="14.25">
      <c r="A3" s="13" t="s">
        <v>50</v>
      </c>
      <c r="B3" s="13" t="s">
        <v>51</v>
      </c>
    </row>
    <row r="4" spans="1:2" ht="15.75">
      <c r="A4" s="14"/>
      <c r="B4" s="15" t="s">
        <v>53</v>
      </c>
    </row>
    <row r="5" spans="1:3" ht="15.75">
      <c r="A5" s="17">
        <v>1</v>
      </c>
      <c r="B5" s="155" t="s">
        <v>175</v>
      </c>
      <c r="C5" s="158"/>
    </row>
    <row r="6" spans="1:3" ht="15.75">
      <c r="A6" s="17">
        <v>2</v>
      </c>
      <c r="B6" s="156" t="s">
        <v>18</v>
      </c>
      <c r="C6" s="158"/>
    </row>
    <row r="7" spans="1:3" ht="15.75">
      <c r="A7" s="17">
        <v>3</v>
      </c>
      <c r="B7" s="157" t="s">
        <v>165</v>
      </c>
      <c r="C7" s="158"/>
    </row>
    <row r="8" spans="1:3" ht="15.75">
      <c r="A8" s="17">
        <v>4</v>
      </c>
      <c r="B8" s="157" t="s">
        <v>248</v>
      </c>
      <c r="C8" s="158"/>
    </row>
    <row r="9" spans="1:3" ht="15.75">
      <c r="A9" s="17">
        <v>5</v>
      </c>
      <c r="B9" s="155" t="s">
        <v>249</v>
      </c>
      <c r="C9" s="158"/>
    </row>
    <row r="10" spans="1:3" ht="15.75">
      <c r="A10" s="18">
        <v>6</v>
      </c>
      <c r="B10" s="155" t="s">
        <v>250</v>
      </c>
      <c r="C10" s="158"/>
    </row>
    <row r="11" spans="1:3" ht="15.75">
      <c r="A11" s="18">
        <v>7</v>
      </c>
      <c r="B11" s="155" t="s">
        <v>251</v>
      </c>
      <c r="C11" s="158"/>
    </row>
    <row r="12" spans="1:3" ht="15.75">
      <c r="A12" s="18">
        <v>8</v>
      </c>
      <c r="B12" s="155" t="s">
        <v>252</v>
      </c>
      <c r="C12" s="158"/>
    </row>
    <row r="13" spans="1:3" ht="18" customHeight="1">
      <c r="A13" s="18">
        <v>9</v>
      </c>
      <c r="B13" s="155" t="s">
        <v>253</v>
      </c>
      <c r="C13" s="160"/>
    </row>
    <row r="14" spans="1:2" ht="15.75">
      <c r="A14" s="17">
        <v>10</v>
      </c>
      <c r="B14" s="155" t="s">
        <v>254</v>
      </c>
    </row>
    <row r="15" spans="1:6" ht="15.75">
      <c r="A15" s="17">
        <v>11</v>
      </c>
      <c r="B15" s="155" t="s">
        <v>255</v>
      </c>
      <c r="F15" s="159"/>
    </row>
    <row r="16" spans="1:2" ht="15.75">
      <c r="A16" s="19"/>
      <c r="B16" s="16" t="s">
        <v>144</v>
      </c>
    </row>
    <row r="17" spans="1:2" ht="15.75">
      <c r="A17" s="19">
        <v>12</v>
      </c>
      <c r="B17" s="155" t="s">
        <v>256</v>
      </c>
    </row>
    <row r="18" spans="1:2" ht="15.75">
      <c r="A18" s="19">
        <v>13</v>
      </c>
      <c r="B18" s="155" t="s">
        <v>257</v>
      </c>
    </row>
    <row r="19" spans="1:2" ht="15.75">
      <c r="A19" s="19">
        <v>14</v>
      </c>
      <c r="B19" s="155" t="s">
        <v>258</v>
      </c>
    </row>
    <row r="20" spans="1:2" ht="15.75">
      <c r="A20" s="19">
        <v>15</v>
      </c>
      <c r="B20" s="155" t="s">
        <v>259</v>
      </c>
    </row>
    <row r="21" spans="1:2" ht="15.75">
      <c r="A21" s="19">
        <v>15</v>
      </c>
      <c r="B21" s="155" t="s">
        <v>260</v>
      </c>
    </row>
    <row r="22" spans="1:2" ht="15.75">
      <c r="A22" s="19">
        <v>16</v>
      </c>
      <c r="B22" s="155" t="s">
        <v>261</v>
      </c>
    </row>
    <row r="23" spans="1:2" ht="15.75">
      <c r="A23" s="19">
        <v>17</v>
      </c>
      <c r="B23" s="155" t="s">
        <v>262</v>
      </c>
    </row>
    <row r="24" spans="1:2" ht="15.75">
      <c r="A24" s="19">
        <v>18</v>
      </c>
      <c r="B24" s="155" t="s">
        <v>263</v>
      </c>
    </row>
    <row r="25" spans="1:2" ht="15.75">
      <c r="A25" s="19">
        <v>19</v>
      </c>
      <c r="B25" s="155" t="s">
        <v>264</v>
      </c>
    </row>
    <row r="26" spans="1:2" ht="15.75">
      <c r="A26" s="19"/>
      <c r="B26" s="112" t="s">
        <v>54</v>
      </c>
    </row>
    <row r="27" spans="1:2" ht="15.75">
      <c r="A27" s="19">
        <v>20</v>
      </c>
      <c r="B27" s="155" t="s">
        <v>265</v>
      </c>
    </row>
    <row r="28" spans="1:2" ht="15.75">
      <c r="A28" s="19">
        <v>21</v>
      </c>
      <c r="B28" s="155" t="s">
        <v>266</v>
      </c>
    </row>
    <row r="29" spans="1:2" ht="15.75">
      <c r="A29" s="19">
        <v>22</v>
      </c>
      <c r="B29" s="155" t="s">
        <v>267</v>
      </c>
    </row>
    <row r="30" spans="1:2" ht="15.75">
      <c r="A30" s="19">
        <v>23</v>
      </c>
      <c r="B30" s="155" t="s">
        <v>268</v>
      </c>
    </row>
    <row r="31" spans="1:2" ht="15.75">
      <c r="A31" s="19"/>
      <c r="B31" s="112" t="s">
        <v>146</v>
      </c>
    </row>
    <row r="32" spans="1:2" ht="15.75">
      <c r="A32" s="19">
        <v>27</v>
      </c>
      <c r="B32" s="157" t="s">
        <v>55</v>
      </c>
    </row>
    <row r="33" spans="1:2" ht="19.5" customHeight="1">
      <c r="A33" s="19">
        <v>28</v>
      </c>
      <c r="B33" s="157" t="s">
        <v>176</v>
      </c>
    </row>
    <row r="34" spans="1:2" ht="15.75">
      <c r="A34" s="19">
        <v>29</v>
      </c>
      <c r="B34" s="157" t="s">
        <v>177</v>
      </c>
    </row>
    <row r="35" spans="1:2" ht="15.75">
      <c r="A35" s="19"/>
      <c r="B35" s="112" t="s">
        <v>56</v>
      </c>
    </row>
    <row r="36" spans="1:2" ht="15.75">
      <c r="A36" s="19">
        <v>30</v>
      </c>
      <c r="B36" s="157" t="s">
        <v>178</v>
      </c>
    </row>
    <row r="37" spans="1:2" ht="15.75">
      <c r="A37" s="19">
        <v>31</v>
      </c>
      <c r="B37" s="157" t="s">
        <v>57</v>
      </c>
    </row>
  </sheetData>
  <sheetProtection/>
  <mergeCells count="1">
    <mergeCell ref="A1:B2"/>
  </mergeCells>
  <printOptions/>
  <pageMargins left="0.3937007874015748" right="0.3937007874015748" top="0.7480314960629921" bottom="0.7480314960629921" header="0.31496062992125984" footer="0.31496062992125984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Наталья</cp:lastModifiedBy>
  <cp:lastPrinted>2023-02-06T06:14:58Z</cp:lastPrinted>
  <dcterms:created xsi:type="dcterms:W3CDTF">2011-03-16T11:55:14Z</dcterms:created>
  <dcterms:modified xsi:type="dcterms:W3CDTF">2023-02-07T08:25:27Z</dcterms:modified>
  <cp:category/>
  <cp:version/>
  <cp:contentType/>
  <cp:contentStatus/>
</cp:coreProperties>
</file>